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karuehitus-my.sharepoint.com/personal/kalev_kotto_karuke_com/Documents/Töölaud/"/>
    </mc:Choice>
  </mc:AlternateContent>
  <xr:revisionPtr revIDLastSave="19" documentId="8_{8FDB21EE-625D-443D-99DB-0D9A54359716}" xr6:coauthVersionLast="47" xr6:coauthVersionMax="47" xr10:uidLastSave="{8A9EF625-E66A-464C-B70E-46E1F82A1BD4}"/>
  <bookViews>
    <workbookView xWindow="-108" yWindow="-108" windowWidth="30936" windowHeight="16776" tabRatio="500" xr2:uid="{00000000-000D-0000-FFFF-FFFF00000000}"/>
  </bookViews>
  <sheets>
    <sheet name="ETL_võistluse_blankett" sheetId="1" r:id="rId1"/>
  </sheets>
  <definedNames>
    <definedName name="_xlnm._FilterDatabase" localSheetId="0" hidden="1">ETL_võistluse_blankett!$B$73:$B$73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F54" i="1"/>
  <c r="F52" i="1"/>
  <c r="F51" i="1"/>
  <c r="F49" i="1"/>
  <c r="F48" i="1"/>
  <c r="F47" i="1"/>
  <c r="F45" i="1"/>
  <c r="F44" i="1"/>
  <c r="F43" i="1"/>
  <c r="F20" i="1"/>
  <c r="F18" i="1"/>
  <c r="F17" i="1"/>
  <c r="F15" i="1"/>
  <c r="F14" i="1"/>
  <c r="T55" i="1"/>
  <c r="S55" i="1"/>
  <c r="T52" i="1"/>
  <c r="S52" i="1"/>
  <c r="T45" i="1"/>
  <c r="S45" i="1"/>
  <c r="T44" i="1"/>
  <c r="S44" i="1"/>
  <c r="T43" i="1"/>
  <c r="S43" i="1"/>
  <c r="T42" i="1"/>
  <c r="S42" i="1"/>
  <c r="F42" i="1"/>
  <c r="U42" i="1" l="1"/>
  <c r="U55" i="1"/>
  <c r="W55" i="1" s="1"/>
  <c r="U52" i="1"/>
  <c r="W52" i="1" s="1"/>
  <c r="X52" i="1" s="1"/>
  <c r="U45" i="1"/>
  <c r="W45" i="1" s="1"/>
  <c r="X45" i="1" s="1"/>
  <c r="U44" i="1"/>
  <c r="W44" i="1" s="1"/>
  <c r="U43" i="1"/>
  <c r="W43" i="1" s="1"/>
  <c r="X43" i="1" s="1"/>
  <c r="V44" i="1" l="1"/>
  <c r="V43" i="1"/>
  <c r="W42" i="1"/>
  <c r="X42" i="1" s="1"/>
  <c r="V42" i="1"/>
  <c r="T18" i="1" l="1"/>
  <c r="S18" i="1"/>
  <c r="T17" i="1"/>
  <c r="S17" i="1"/>
  <c r="F13" i="1"/>
  <c r="T15" i="1"/>
  <c r="S15" i="1"/>
  <c r="S13" i="1"/>
  <c r="T13" i="1"/>
  <c r="S14" i="1"/>
  <c r="T14" i="1"/>
  <c r="S20" i="1"/>
  <c r="T20" i="1"/>
  <c r="S47" i="1"/>
  <c r="T47" i="1"/>
  <c r="S48" i="1"/>
  <c r="T48" i="1"/>
  <c r="S49" i="1"/>
  <c r="T49" i="1"/>
  <c r="S51" i="1"/>
  <c r="T51" i="1"/>
  <c r="S54" i="1"/>
  <c r="T54" i="1"/>
  <c r="U17" i="1" l="1"/>
  <c r="W17" i="1" s="1"/>
  <c r="U18" i="1"/>
  <c r="W18" i="1" s="1"/>
  <c r="U49" i="1"/>
  <c r="W49" i="1" s="1"/>
  <c r="X49" i="1" s="1"/>
  <c r="U47" i="1"/>
  <c r="W47" i="1" s="1"/>
  <c r="U15" i="1"/>
  <c r="W15" i="1" s="1"/>
  <c r="U14" i="1"/>
  <c r="W14" i="1" s="1"/>
  <c r="U13" i="1"/>
  <c r="U54" i="1"/>
  <c r="U48" i="1"/>
  <c r="W48" i="1" s="1"/>
  <c r="X48" i="1" s="1"/>
  <c r="U51" i="1"/>
  <c r="U20" i="1"/>
  <c r="Z49" i="1" l="1"/>
  <c r="Z45" i="1"/>
  <c r="Z43" i="1"/>
  <c r="Z48" i="1"/>
  <c r="Z42" i="1"/>
  <c r="Z52" i="1"/>
  <c r="W13" i="1"/>
  <c r="X13" i="1" s="1"/>
  <c r="V15" i="1"/>
  <c r="V55" i="1"/>
  <c r="W51" i="1"/>
  <c r="V52" i="1"/>
  <c r="X18" i="1"/>
  <c r="V17" i="1"/>
  <c r="V18" i="1"/>
  <c r="V20" i="1"/>
  <c r="V54" i="1"/>
  <c r="W54" i="1"/>
  <c r="V13" i="1"/>
  <c r="V14" i="1"/>
  <c r="V48" i="1"/>
  <c r="V47" i="1"/>
  <c r="W20" i="1"/>
  <c r="V49" i="1"/>
  <c r="V51" i="1"/>
  <c r="Z18" i="1" l="1"/>
  <c r="Z13" i="1"/>
  <c r="Y54" i="1"/>
  <c r="Y47" i="1"/>
  <c r="Y43" i="1"/>
  <c r="Y51" i="1"/>
  <c r="Y42" i="1"/>
  <c r="Y45" i="1"/>
  <c r="Y49" i="1"/>
  <c r="Y44" i="1"/>
  <c r="Y52" i="1"/>
  <c r="Y55" i="1"/>
  <c r="Y48" i="1"/>
  <c r="Y18" i="1"/>
  <c r="Y17" i="1"/>
  <c r="Y15" i="1"/>
  <c r="Y13" i="1"/>
  <c r="Y20" i="1"/>
  <c r="Y14" i="1"/>
</calcChain>
</file>

<file path=xl/sharedStrings.xml><?xml version="1.0" encoding="utf-8"?>
<sst xmlns="http://schemas.openxmlformats.org/spreadsheetml/2006/main" count="253" uniqueCount="80">
  <si>
    <t>KOHT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</si>
  <si>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</si>
  <si>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</si>
  <si>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</si>
  <si>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</si>
  <si>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</si>
  <si>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</si>
  <si>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</si>
  <si>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</si>
  <si>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</si>
  <si>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</si>
  <si>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</si>
  <si>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</si>
  <si>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</si>
  <si>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</si>
  <si>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</si>
  <si>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</si>
  <si>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Žürii:</t>
  </si>
  <si>
    <t>Kohtunikud:</t>
  </si>
  <si>
    <t>Sekretär:</t>
  </si>
  <si>
    <t>Aeg:</t>
  </si>
  <si>
    <t>N -59</t>
  </si>
  <si>
    <t>N +81</t>
  </si>
  <si>
    <t>M -89</t>
  </si>
  <si>
    <t>M -102</t>
  </si>
  <si>
    <t>M +102</t>
  </si>
  <si>
    <t>Kaalumine: 8:00-9:00</t>
  </si>
  <si>
    <t>Võistluse algus: 10:00</t>
  </si>
  <si>
    <t>ABS</t>
  </si>
  <si>
    <t>Kalev Kotto</t>
  </si>
  <si>
    <t>Vello Vainola</t>
  </si>
  <si>
    <t>Kristjan Kotto</t>
  </si>
  <si>
    <t>Noored</t>
  </si>
  <si>
    <t>Rapla RJ SK</t>
  </si>
  <si>
    <t>Gerda Sõõrumaa</t>
  </si>
  <si>
    <t>Martin Kask</t>
  </si>
  <si>
    <t>Märten Osijärv</t>
  </si>
  <si>
    <t>Armin Liivat</t>
  </si>
  <si>
    <t>Karl Aleksander Aedla</t>
  </si>
  <si>
    <t>Artur Rosenthal</t>
  </si>
  <si>
    <t>Andre-Andy Bernhardt</t>
  </si>
  <si>
    <t>Martin Milling</t>
  </si>
  <si>
    <t xml:space="preserve">Rapla  </t>
  </si>
  <si>
    <t>Ketter Linna</t>
  </si>
  <si>
    <t>Märjamaa Power</t>
  </si>
  <si>
    <t>Linda-Kimberli Viigipuu</t>
  </si>
  <si>
    <t>Oliver Sale</t>
  </si>
  <si>
    <t xml:space="preserve">                    Assistendid:</t>
  </si>
  <si>
    <t>Tanel Volmer</t>
  </si>
  <si>
    <t>Raido Laes</t>
  </si>
  <si>
    <t xml:space="preserve"> </t>
  </si>
  <si>
    <t>o</t>
  </si>
  <si>
    <t xml:space="preserve"> 18 mai 2024.a.</t>
  </si>
  <si>
    <t>RAPLA MAAKONNA MEISTRIVÕISTLUSED TÕSTMISES 2024.a.</t>
  </si>
  <si>
    <t>Rapla Sadolin Spordihoone</t>
  </si>
  <si>
    <t>N -71</t>
  </si>
  <si>
    <t>Keithlyn Pajo</t>
  </si>
  <si>
    <t>Sandra Loose</t>
  </si>
  <si>
    <t>Kendra Loose</t>
  </si>
  <si>
    <t>Ivo Kiisk</t>
  </si>
  <si>
    <t>Rain Saar</t>
  </si>
  <si>
    <t>M -73</t>
  </si>
  <si>
    <t>Jüri Haud</t>
  </si>
  <si>
    <t>Aron Kaidla</t>
  </si>
  <si>
    <t>Anthony Smirnov</t>
  </si>
  <si>
    <t>Karel Metsniit</t>
  </si>
  <si>
    <t>Parimad noored, neiud Sinclair’i punktide järgi</t>
  </si>
  <si>
    <t>x</t>
  </si>
  <si>
    <t xml:space="preserve">U20 - sünniaastaga 2004 ja hiljem sündinud: </t>
  </si>
  <si>
    <t>102,82 Sinclair’i punkti</t>
  </si>
  <si>
    <t xml:space="preserve">  78,67 Sinclair’i punkti</t>
  </si>
  <si>
    <t>U17 - sünniaastaga 2007 ja hiljem sündinud:</t>
  </si>
  <si>
    <t>U15 - sünniaastaga 2009 ja hiljem sündinud:</t>
  </si>
  <si>
    <t>133,51 Sinclair’i punkti</t>
  </si>
  <si>
    <t>201,54 Sinclair’i punkti</t>
  </si>
  <si>
    <t>167,30 Sinclair’i punkti</t>
  </si>
  <si>
    <t xml:space="preserve">  89,45 Sinclair’i punkti</t>
  </si>
  <si>
    <t xml:space="preserve">  79,62 Sinclair’i punkti</t>
  </si>
  <si>
    <t xml:space="preserve">  78,85 Sinclair’i punkti</t>
  </si>
  <si>
    <t xml:space="preserve">Parimad noormehed U20 Sinclair’i punktide järgi - sünniaastaga 2004 ja hiljem sündinud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</si>
</sst>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"/>
    <numFmt numFmtId="166" formatCode="0.00;[Red]0.00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62"/>
      <name val="Arial"/>
      <family val="2"/>
      <charset val="186"/>
    </font>
    <font>
      <b/>
      <sz val="10"/>
      <color indexed="58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  <charset val="186"/>
    </font>
    <font>
      <sz val="10"/>
      <color rgb="FF00B050"/>
      <name val="Arial"/>
      <family val="2"/>
      <charset val="186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sz val="9"/>
      <color rgb="FF7030A0"/>
      <name val="Arial"/>
      <family val="2"/>
    </font>
    <font>
      <b/>
      <sz val="12"/>
      <color rgb="FF002060"/>
      <name val="Arial"/>
      <family val="2"/>
    </font>
    <font>
      <b/>
      <sz val="14"/>
      <color rgb="FF002060"/>
      <name val="Arial"/>
      <family val="2"/>
    </font>
    <font>
      <sz val="10"/>
      <color indexed="8"/>
      <name val="Arial"/>
      <family val="2"/>
      <charset val="186"/>
    </font>
    <font>
      <sz val="10"/>
      <color rgb="FF0070C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34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29"/>
      </patternFill>
    </fill>
  </fills>
  <borders count="1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5">
    <xf numFmtId="0" fontId="0" fillId="0" borderId="1">
      <alignment horizontal="center"/>
    </xf>
    <xf numFmtId="0" fontId="9" fillId="0" borderId="0"/>
    <xf numFmtId="0" fontId="1" fillId="0" borderId="0"/>
    <xf numFmtId="0" fontId="2" fillId="2" borderId="1" applyNumberFormat="0" applyProtection="0">
      <alignment horizontal="center"/>
    </xf>
    <xf numFmtId="0" fontId="3" fillId="3" borderId="1" applyNumberFormat="0" applyProtection="0">
      <alignment horizontal="center"/>
    </xf>
  </cellStyleXfs>
  <cellXfs count="91">
    <xf numFmtId="0" fontId="0" fillId="0" borderId="1" xfId="0">
      <alignment horizontal="center"/>
    </xf>
    <xf numFmtId="0" fontId="0" fillId="0" borderId="0" xfId="0" applyBorder="1">
      <alignment horizontal="center"/>
    </xf>
    <xf numFmtId="2" fontId="0" fillId="0" borderId="0" xfId="0" applyNumberFormat="1" applyBorder="1">
      <alignment horizontal="center"/>
    </xf>
    <xf numFmtId="0" fontId="4" fillId="0" borderId="0" xfId="0" applyFont="1" applyBorder="1">
      <alignment horizontal="center"/>
    </xf>
    <xf numFmtId="0" fontId="1" fillId="0" borderId="0" xfId="0" applyFont="1" applyBorder="1">
      <alignment horizontal="center"/>
    </xf>
    <xf numFmtId="0" fontId="1" fillId="0" borderId="0" xfId="0" applyFont="1" applyBorder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horizontal="center"/>
    </xf>
    <xf numFmtId="0" fontId="0" fillId="4" borderId="2" xfId="0" applyFill="1" applyBorder="1">
      <alignment horizontal="center"/>
    </xf>
    <xf numFmtId="14" fontId="0" fillId="0" borderId="2" xfId="0" applyNumberFormat="1" applyBorder="1">
      <alignment horizontal="center"/>
    </xf>
    <xf numFmtId="2" fontId="1" fillId="0" borderId="2" xfId="0" applyNumberFormat="1" applyFont="1" applyBorder="1" applyProtection="1">
      <alignment horizontal="center"/>
      <protection locked="0"/>
    </xf>
    <xf numFmtId="165" fontId="1" fillId="0" borderId="2" xfId="0" applyNumberFormat="1" applyFont="1" applyBorder="1">
      <alignment horizontal="center"/>
    </xf>
    <xf numFmtId="0" fontId="1" fillId="0" borderId="2" xfId="0" applyFont="1" applyBorder="1">
      <alignment horizontal="center"/>
    </xf>
    <xf numFmtId="0" fontId="1" fillId="4" borderId="2" xfId="0" applyFont="1" applyFill="1" applyBorder="1">
      <alignment horizontal="center"/>
    </xf>
    <xf numFmtId="2" fontId="1" fillId="0" borderId="2" xfId="0" applyNumberFormat="1" applyFont="1" applyBorder="1">
      <alignment horizontal="center"/>
    </xf>
    <xf numFmtId="2" fontId="1" fillId="0" borderId="0" xfId="0" applyNumberFormat="1" applyFont="1" applyBorder="1" applyProtection="1">
      <alignment horizontal="center"/>
      <protection locked="0"/>
    </xf>
    <xf numFmtId="165" fontId="1" fillId="0" borderId="0" xfId="0" applyNumberFormat="1" applyFont="1" applyBorder="1">
      <alignment horizontal="center"/>
    </xf>
    <xf numFmtId="2" fontId="1" fillId="0" borderId="0" xfId="0" applyNumberFormat="1" applyFont="1" applyBorder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0" fillId="0" borderId="0" xfId="0" applyFont="1" applyBorder="1">
      <alignment horizontal="center"/>
    </xf>
    <xf numFmtId="0" fontId="8" fillId="0" borderId="2" xfId="0" applyFont="1" applyBorder="1">
      <alignment horizontal="center"/>
    </xf>
    <xf numFmtId="0" fontId="8" fillId="4" borderId="2" xfId="0" applyFont="1" applyFill="1" applyBorder="1">
      <alignment horizontal="center"/>
    </xf>
    <xf numFmtId="0" fontId="0" fillId="0" borderId="3" xfId="0" applyBorder="1" applyAlignment="1" applyProtection="1">
      <protection locked="0"/>
    </xf>
    <xf numFmtId="0" fontId="11" fillId="0" borderId="0" xfId="0" applyFont="1" applyBorder="1" applyAlignment="1">
      <alignment horizontal="left"/>
    </xf>
    <xf numFmtId="166" fontId="0" fillId="0" borderId="0" xfId="0" applyNumberFormat="1" applyBorder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>
      <alignment horizontal="center"/>
    </xf>
    <xf numFmtId="2" fontId="12" fillId="0" borderId="2" xfId="0" applyNumberFormat="1" applyFont="1" applyBorder="1">
      <alignment horizontal="center"/>
    </xf>
    <xf numFmtId="0" fontId="12" fillId="0" borderId="3" xfId="0" applyFont="1" applyBorder="1" applyAlignment="1" applyProtection="1">
      <protection locked="0"/>
    </xf>
    <xf numFmtId="2" fontId="13" fillId="0" borderId="2" xfId="0" applyNumberFormat="1" applyFont="1" applyBorder="1">
      <alignment horizontal="center"/>
    </xf>
    <xf numFmtId="0" fontId="14" fillId="0" borderId="2" xfId="0" applyFont="1" applyBorder="1">
      <alignment horizontal="center"/>
    </xf>
    <xf numFmtId="14" fontId="8" fillId="0" borderId="2" xfId="0" applyNumberFormat="1" applyFont="1" applyBorder="1">
      <alignment horizontal="center"/>
    </xf>
    <xf numFmtId="14" fontId="12" fillId="0" borderId="2" xfId="0" applyNumberFormat="1" applyFont="1" applyBorder="1">
      <alignment horizontal="center"/>
    </xf>
    <xf numFmtId="0" fontId="15" fillId="0" borderId="2" xfId="0" applyFont="1" applyBorder="1">
      <alignment horizontal="center"/>
    </xf>
    <xf numFmtId="0" fontId="16" fillId="0" borderId="2" xfId="0" applyFont="1" applyBorder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7" fillId="4" borderId="2" xfId="0" applyFont="1" applyFill="1" applyBorder="1">
      <alignment horizontal="center"/>
    </xf>
    <xf numFmtId="0" fontId="7" fillId="0" borderId="0" xfId="0" applyFont="1" applyBorder="1">
      <alignment horizontal="center"/>
    </xf>
    <xf numFmtId="0" fontId="19" fillId="0" borderId="0" xfId="1" applyFont="1"/>
    <xf numFmtId="0" fontId="19" fillId="0" borderId="0" xfId="1" applyFont="1" applyAlignment="1">
      <alignment horizontal="left"/>
    </xf>
    <xf numFmtId="2" fontId="13" fillId="0" borderId="0" xfId="0" applyNumberFormat="1" applyFont="1" applyBorder="1">
      <alignment horizontal="center"/>
    </xf>
    <xf numFmtId="2" fontId="12" fillId="0" borderId="0" xfId="0" applyNumberFormat="1" applyFont="1" applyBorder="1" applyAlignment="1">
      <alignment horizontal="left"/>
    </xf>
    <xf numFmtId="0" fontId="11" fillId="0" borderId="0" xfId="0" applyFont="1" applyBorder="1">
      <alignment horizontal="center"/>
    </xf>
    <xf numFmtId="2" fontId="11" fillId="0" borderId="0" xfId="0" applyNumberFormat="1" applyFont="1" applyBorder="1" applyAlignment="1">
      <alignment horizontal="left"/>
    </xf>
    <xf numFmtId="0" fontId="20" fillId="0" borderId="0" xfId="0" applyFont="1" applyBorder="1">
      <alignment horizontal="center"/>
    </xf>
    <xf numFmtId="2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17" fillId="0" borderId="0" xfId="0" applyNumberFormat="1" applyFont="1" applyBorder="1">
      <alignment horizontal="center"/>
    </xf>
    <xf numFmtId="49" fontId="4" fillId="6" borderId="7" xfId="0" applyNumberFormat="1" applyFont="1" applyFill="1" applyBorder="1">
      <alignment horizontal="center"/>
    </xf>
    <xf numFmtId="49" fontId="4" fillId="6" borderId="0" xfId="0" applyNumberFormat="1" applyFont="1" applyFill="1" applyBorder="1">
      <alignment horizontal="center"/>
    </xf>
    <xf numFmtId="49" fontId="4" fillId="6" borderId="8" xfId="0" applyNumberFormat="1" applyFont="1" applyFill="1" applyBorder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Border="1">
      <alignment horizontal="center"/>
    </xf>
    <xf numFmtId="0" fontId="10" fillId="0" borderId="0" xfId="0" applyFont="1" applyBorder="1">
      <alignment horizontal="center"/>
    </xf>
    <xf numFmtId="0" fontId="10" fillId="0" borderId="4" xfId="0" applyFont="1" applyBorder="1">
      <alignment horizontal="center"/>
    </xf>
    <xf numFmtId="0" fontId="10" fillId="0" borderId="5" xfId="0" applyFont="1" applyBorder="1">
      <alignment horizontal="center"/>
    </xf>
    <xf numFmtId="0" fontId="10" fillId="0" borderId="6" xfId="0" applyFont="1" applyBorder="1">
      <alignment horizontal="center"/>
    </xf>
    <xf numFmtId="49" fontId="4" fillId="5" borderId="4" xfId="0" applyNumberFormat="1" applyFont="1" applyFill="1" applyBorder="1">
      <alignment horizontal="center"/>
    </xf>
    <xf numFmtId="49" fontId="4" fillId="5" borderId="5" xfId="0" applyNumberFormat="1" applyFont="1" applyFill="1" applyBorder="1">
      <alignment horizontal="center"/>
    </xf>
    <xf numFmtId="49" fontId="4" fillId="5" borderId="6" xfId="0" applyNumberFormat="1" applyFont="1" applyFill="1" applyBorder="1">
      <alignment horizont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</cellXfs>
  <cellStyles count="5">
    <cellStyle name="Excel Built-in Normal" xfId="1" xr:uid="{00000000-0005-0000-0000-000000000000}"/>
    <cellStyle name="Normaallaad" xfId="0" builtinId="0"/>
    <cellStyle name="Normal 2" xfId="2" xr:uid="{00000000-0005-0000-0000-000002000000}"/>
    <cellStyle name="Record" xfId="3" xr:uid="{00000000-0005-0000-0000-000003000000}"/>
    <cellStyle name="Success" xfId="4" xr:uid="{00000000-0005-0000-0000-000004000000}"/>
  </cellStyles>
  <dxfs count="3">
    <dxf>
      <font>
        <b/>
        <i val="0"/>
        <condense val="0"/>
        <extend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/>
        <top style="thin">
          <color indexed="63"/>
        </top>
        <bottom style="thin">
          <color indexed="63"/>
        </bottom>
      </border>
    </dxf>
    <dxf>
      <font>
        <b/>
        <i val="0"/>
        <condense val="0"/>
        <extend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/>
        <top style="thin">
          <color indexed="63"/>
        </top>
        <bottom style="thin">
          <color indexed="63"/>
        </bottom>
      </border>
    </dxf>
    <dxf>
      <font>
        <b val="0"/>
        <strike/>
        <condense val="0"/>
        <extend val="0"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/>
        <top style="thin">
          <color indexed="63"/>
        </top>
        <bottom style="thin">
          <color indexed="6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423203</xdr:colOff>
      <xdr:row>30</xdr:row>
      <xdr:rowOff>21102</xdr:rowOff>
    </xdr:from>
    <xdr:to>
      <xdr:col>22</xdr:col>
      <xdr:colOff>491783</xdr:colOff>
      <xdr:row>36</xdr:row>
      <xdr:rowOff>82062</xdr:rowOff>
    </xdr:to>
    <xdr:pic>
      <xdr:nvPicPr>
        <xdr:cNvPr id="1452" name="Pilt 8">
          <a:extLst>
            <a:ext uri="{FF2B5EF4-FFF2-40B4-BE49-F238E27FC236}">
              <a16:creationId xmlns:a16="http://schemas.microsoft.com/office/drawing/2014/main" id="{290A7DF8-A4D7-7801-5817-6F3123EB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080" y="6632917"/>
          <a:ext cx="2084949" cy="1162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319454</xdr:colOff>
      <xdr:row>71</xdr:row>
      <xdr:rowOff>147709</xdr:rowOff>
    </xdr:from>
    <xdr:to>
      <xdr:col>25</xdr:col>
      <xdr:colOff>358861</xdr:colOff>
      <xdr:row>75</xdr:row>
      <xdr:rowOff>157283</xdr:rowOff>
    </xdr:to>
    <xdr:pic>
      <xdr:nvPicPr>
        <xdr:cNvPr id="1456" name="Pilt 8">
          <a:extLst>
            <a:ext uri="{FF2B5EF4-FFF2-40B4-BE49-F238E27FC236}">
              <a16:creationId xmlns:a16="http://schemas.microsoft.com/office/drawing/2014/main" id="{2865EF00-49D6-8FD1-4CBC-D38783DB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1654" y="12099386"/>
          <a:ext cx="1246884" cy="702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431482</xdr:colOff>
      <xdr:row>0</xdr:row>
      <xdr:rowOff>145732</xdr:rowOff>
    </xdr:from>
    <xdr:to>
      <xdr:col>22</xdr:col>
      <xdr:colOff>507682</xdr:colOff>
      <xdr:row>7</xdr:row>
      <xdr:rowOff>39052</xdr:rowOff>
    </xdr:to>
    <xdr:pic>
      <xdr:nvPicPr>
        <xdr:cNvPr id="1457" name="Pilt 1">
          <a:extLst>
            <a:ext uri="{FF2B5EF4-FFF2-40B4-BE49-F238E27FC236}">
              <a16:creationId xmlns:a16="http://schemas.microsoft.com/office/drawing/2014/main" id="{AFA49A40-25CE-CF8B-DE2D-9D5D20D5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5270" y="145732"/>
          <a:ext cx="2090737" cy="1145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269630</xdr:colOff>
      <xdr:row>1</xdr:row>
      <xdr:rowOff>5863</xdr:rowOff>
    </xdr:from>
    <xdr:to>
      <xdr:col>2</xdr:col>
      <xdr:colOff>369276</xdr:colOff>
      <xdr:row>6</xdr:row>
      <xdr:rowOff>45949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42ABACCC-7CB6-5B52-C493-39E350E4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9630" y="228601"/>
          <a:ext cx="1758461" cy="919317"/>
        </a:xfrm>
        <a:prstGeom prst="rect">
          <a:avLst/>
        </a:prstGeom>
      </xdr:spPr>
    </xdr:pic>
    <xdr:clientData/>
  </xdr:twoCellAnchor>
  <xdr:twoCellAnchor editAs="oneCell">
    <xdr:from>
      <xdr:col>0</xdr:col>
      <xdr:colOff>281353</xdr:colOff>
      <xdr:row>30</xdr:row>
      <xdr:rowOff>58616</xdr:rowOff>
    </xdr:from>
    <xdr:to>
      <xdr:col>2</xdr:col>
      <xdr:colOff>384435</xdr:colOff>
      <xdr:row>35</xdr:row>
      <xdr:rowOff>47209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3C04C623-A82A-C513-3DE9-3C0995408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1353" y="6670431"/>
          <a:ext cx="1761897" cy="920576"/>
        </a:xfrm>
        <a:prstGeom prst="rect">
          <a:avLst/>
        </a:prstGeom>
      </xdr:spPr>
    </xdr:pic>
    <xdr:clientData/>
  </xdr:twoCellAnchor>
  <xdr:twoCellAnchor editAs="oneCell">
    <xdr:from>
      <xdr:col>1</xdr:col>
      <xdr:colOff>99646</xdr:colOff>
      <xdr:row>72</xdr:row>
      <xdr:rowOff>70339</xdr:rowOff>
    </xdr:from>
    <xdr:to>
      <xdr:col>1</xdr:col>
      <xdr:colOff>1318846</xdr:colOff>
      <xdr:row>76</xdr:row>
      <xdr:rowOff>27422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58D456D0-3636-6960-E3B9-62596E819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4446" y="12192001"/>
          <a:ext cx="1219200" cy="63702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4"/>
  <sheetViews>
    <sheetView showGridLines="0" tabSelected="1" zoomScale="160" zoomScaleNormal="160" workbookViewId="0">
      <selection activeCell="O8" sqref="O8"/>
    </sheetView>
  </sheetViews>
  <sheetFormatPr defaultColWidth="8.77734375" defaultRowHeight="13.2" x14ac:dyDescent="0.25"/>
  <cols>
    <col min="1" max="1" width="4.44140625" style="1" customWidth="1"/>
    <col min="2" max="2" width="19.77734375" style="1" customWidth="1"/>
    <col min="3" max="3" width="12" style="1" customWidth="1"/>
    <col min="4" max="4" width="12.77734375" style="1" customWidth="1"/>
    <col min="5" max="5" width="7.6640625" style="2" customWidth="1"/>
    <col min="6" max="6" width="6.44140625" style="1" customWidth="1"/>
    <col min="7" max="7" width="4.77734375" style="1" customWidth="1"/>
    <col min="8" max="8" width="2.77734375" style="1" customWidth="1"/>
    <col min="9" max="9" width="4.77734375" style="1" customWidth="1"/>
    <col min="10" max="10" width="2.77734375" style="1" customWidth="1"/>
    <col min="11" max="11" width="4.77734375" style="1" customWidth="1"/>
    <col min="12" max="12" width="2.77734375" style="1" customWidth="1"/>
    <col min="13" max="13" width="4.77734375" style="1" customWidth="1"/>
    <col min="14" max="14" width="2.77734375" style="1" customWidth="1"/>
    <col min="15" max="15" width="4.77734375" style="1" customWidth="1"/>
    <col min="16" max="16" width="2.77734375" style="1" customWidth="1"/>
    <col min="17" max="17" width="4.77734375" style="1" customWidth="1"/>
    <col min="18" max="18" width="2.77734375" style="1" customWidth="1"/>
    <col min="19" max="19" width="7.44140625" style="1" customWidth="1"/>
    <col min="20" max="20" width="7.77734375" style="1" customWidth="1"/>
    <col min="21" max="21" width="7.109375" style="1" customWidth="1"/>
    <col min="22" max="22" width="7.109375" style="3" customWidth="1"/>
    <col min="23" max="23" width="7.44140625" style="1" customWidth="1"/>
    <col min="24" max="16384" width="8.77734375" style="1"/>
  </cols>
  <sheetData>
    <row r="1" spans="1:26" ht="17.399999999999999" x14ac:dyDescent="0.3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6" ht="15.6" x14ac:dyDescent="0.3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6" x14ac:dyDescent="0.25">
      <c r="A3" s="75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6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6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6" x14ac:dyDescent="0.25">
      <c r="A6" s="28"/>
      <c r="B6" s="28"/>
      <c r="C6" s="28"/>
      <c r="D6" s="32" t="s">
        <v>26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6" x14ac:dyDescent="0.25">
      <c r="A7" s="28"/>
      <c r="B7" s="28"/>
      <c r="C7" s="28"/>
      <c r="D7" s="32" t="s">
        <v>27</v>
      </c>
      <c r="E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6" x14ac:dyDescent="0.25">
      <c r="B8" s="3"/>
      <c r="D8" s="28"/>
      <c r="M8" s="3"/>
      <c r="N8" s="3"/>
      <c r="O8" s="5"/>
      <c r="P8" s="5"/>
      <c r="Q8" s="5"/>
      <c r="R8" s="5"/>
      <c r="S8" s="4"/>
      <c r="T8" s="6"/>
      <c r="U8" s="6"/>
      <c r="V8" s="7"/>
      <c r="W8" s="6"/>
    </row>
    <row r="9" spans="1:26" x14ac:dyDescent="0.25">
      <c r="A9" s="76" t="s">
        <v>1</v>
      </c>
      <c r="B9" s="77"/>
      <c r="C9" s="77"/>
      <c r="D9" s="77"/>
      <c r="E9" s="77"/>
      <c r="F9" s="78"/>
      <c r="G9" s="76" t="s">
        <v>2</v>
      </c>
      <c r="H9" s="77"/>
      <c r="I9" s="77"/>
      <c r="J9" s="77"/>
      <c r="K9" s="77"/>
      <c r="L9" s="77"/>
      <c r="M9" s="77"/>
      <c r="N9" s="77"/>
      <c r="O9" s="77"/>
      <c r="P9" s="77"/>
      <c r="Q9" s="78"/>
      <c r="R9" s="8"/>
      <c r="S9" s="76" t="s">
        <v>3</v>
      </c>
      <c r="T9" s="77"/>
      <c r="U9" s="77"/>
      <c r="V9" s="77"/>
      <c r="W9" s="78"/>
      <c r="X9" s="35" t="s">
        <v>32</v>
      </c>
      <c r="Z9" s="35" t="s">
        <v>32</v>
      </c>
    </row>
    <row r="10" spans="1:26" ht="12.75" customHeight="1" x14ac:dyDescent="0.25">
      <c r="A10" s="71" t="s">
        <v>4</v>
      </c>
      <c r="B10" s="72" t="s">
        <v>5</v>
      </c>
      <c r="C10" s="72" t="s">
        <v>6</v>
      </c>
      <c r="D10" s="72" t="s">
        <v>7</v>
      </c>
      <c r="E10" s="60" t="s">
        <v>8</v>
      </c>
      <c r="F10" s="62" t="s">
        <v>9</v>
      </c>
      <c r="G10" s="64" t="s">
        <v>10</v>
      </c>
      <c r="H10" s="65"/>
      <c r="I10" s="65"/>
      <c r="J10" s="65"/>
      <c r="K10" s="66"/>
      <c r="L10" s="9"/>
      <c r="M10" s="64" t="s">
        <v>11</v>
      </c>
      <c r="N10" s="65"/>
      <c r="O10" s="65"/>
      <c r="P10" s="65"/>
      <c r="Q10" s="66"/>
      <c r="R10" s="9"/>
      <c r="S10" s="85" t="s">
        <v>12</v>
      </c>
      <c r="T10" s="85" t="s">
        <v>13</v>
      </c>
      <c r="U10" s="85" t="s">
        <v>14</v>
      </c>
      <c r="V10" s="87" t="s">
        <v>15</v>
      </c>
      <c r="W10" s="89" t="s">
        <v>16</v>
      </c>
      <c r="Y10" s="1" t="s">
        <v>28</v>
      </c>
      <c r="Z10" s="35" t="s">
        <v>28</v>
      </c>
    </row>
    <row r="11" spans="1:26" x14ac:dyDescent="0.25">
      <c r="A11" s="71"/>
      <c r="B11" s="73"/>
      <c r="C11" s="73"/>
      <c r="D11" s="73"/>
      <c r="E11" s="61"/>
      <c r="F11" s="63"/>
      <c r="G11" s="9">
        <v>1</v>
      </c>
      <c r="H11" s="9"/>
      <c r="I11" s="9">
        <v>2</v>
      </c>
      <c r="J11" s="9"/>
      <c r="K11" s="9">
        <v>3</v>
      </c>
      <c r="L11" s="9"/>
      <c r="M11" s="9">
        <v>1</v>
      </c>
      <c r="N11" s="9"/>
      <c r="O11" s="9">
        <v>2</v>
      </c>
      <c r="P11" s="9"/>
      <c r="Q11" s="9">
        <v>3</v>
      </c>
      <c r="R11" s="9"/>
      <c r="S11" s="86"/>
      <c r="T11" s="86"/>
      <c r="U11" s="86"/>
      <c r="V11" s="88"/>
      <c r="W11" s="90"/>
      <c r="Y11" s="1" t="s">
        <v>0</v>
      </c>
      <c r="Z11" s="35" t="s">
        <v>0</v>
      </c>
    </row>
    <row r="12" spans="1:26" x14ac:dyDescent="0.25">
      <c r="A12" s="68" t="s">
        <v>21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X12" s="35"/>
      <c r="Z12" s="35"/>
    </row>
    <row r="13" spans="1:26" x14ac:dyDescent="0.25">
      <c r="A13" s="10"/>
      <c r="B13" s="30" t="s">
        <v>45</v>
      </c>
      <c r="C13" s="41">
        <v>38641</v>
      </c>
      <c r="D13" s="39" t="s">
        <v>33</v>
      </c>
      <c r="E13" s="13">
        <v>56.5</v>
      </c>
      <c r="F13" s="14">
        <f>POWER(10,(0.787004341*(LOG10(E13/153.757)*LOG10(E13/153.757))))</f>
        <v>1.4085579372629298</v>
      </c>
      <c r="G13" s="10">
        <v>28</v>
      </c>
      <c r="H13" s="15" t="s">
        <v>51</v>
      </c>
      <c r="I13" s="10">
        <v>31</v>
      </c>
      <c r="J13" s="15" t="s">
        <v>51</v>
      </c>
      <c r="K13" s="10">
        <v>33</v>
      </c>
      <c r="L13" s="15" t="s">
        <v>51</v>
      </c>
      <c r="M13" s="10">
        <v>37</v>
      </c>
      <c r="N13" s="15" t="s">
        <v>51</v>
      </c>
      <c r="O13" s="10">
        <v>40</v>
      </c>
      <c r="P13" s="15" t="s">
        <v>51</v>
      </c>
      <c r="Q13" s="10">
        <v>42</v>
      </c>
      <c r="R13" s="15" t="s">
        <v>67</v>
      </c>
      <c r="S13" s="15">
        <f>MAX(IF(H13="x",0,G13),IF(J13="x",0,I13),IF(L13="x",0,K13))</f>
        <v>33</v>
      </c>
      <c r="T13" s="15">
        <f>MAX(IF(N13="x",0,M13),IF(P13="x",0,O13),IF(R13="x",0,Q13))</f>
        <v>40</v>
      </c>
      <c r="U13" s="16">
        <f>S13+T13</f>
        <v>73</v>
      </c>
      <c r="V13" s="31">
        <f>_xlfn.RANK.EQ(U13,$U$13:$U$15,0)</f>
        <v>1</v>
      </c>
      <c r="W13" s="17">
        <f>U13*F13</f>
        <v>102.82472942019388</v>
      </c>
      <c r="X13" s="36">
        <f>W13</f>
        <v>102.82472942019388</v>
      </c>
      <c r="Y13" s="31">
        <f>_xlfn.RANK.EQ(W13,$W$13:$W$20,0)</f>
        <v>2</v>
      </c>
      <c r="Z13" s="37">
        <f>_xlfn.RANK.EQ(X13,$X$13:$X$20,0)</f>
        <v>1</v>
      </c>
    </row>
    <row r="14" spans="1:26" x14ac:dyDescent="0.25">
      <c r="A14" s="10"/>
      <c r="B14" s="49" t="s">
        <v>56</v>
      </c>
      <c r="C14" s="12">
        <v>37246</v>
      </c>
      <c r="D14" s="39" t="s">
        <v>33</v>
      </c>
      <c r="E14" s="13">
        <v>55.6</v>
      </c>
      <c r="F14" s="14">
        <f t="shared" ref="F14:F15" si="0">POWER(10,(0.787004341*(LOG10(E14/153.757)*LOG10(E14/153.757))))</f>
        <v>1.4242474930761824</v>
      </c>
      <c r="G14" s="10">
        <v>23</v>
      </c>
      <c r="H14" s="15" t="s">
        <v>51</v>
      </c>
      <c r="I14" s="10">
        <v>26</v>
      </c>
      <c r="J14" s="15" t="s">
        <v>51</v>
      </c>
      <c r="K14" s="10">
        <v>28</v>
      </c>
      <c r="L14" s="15" t="s">
        <v>51</v>
      </c>
      <c r="M14" s="10">
        <v>32</v>
      </c>
      <c r="N14" s="15" t="s">
        <v>51</v>
      </c>
      <c r="O14" s="10">
        <v>35</v>
      </c>
      <c r="P14" s="15" t="s">
        <v>51</v>
      </c>
      <c r="Q14" s="10">
        <v>37</v>
      </c>
      <c r="R14" s="15" t="s">
        <v>51</v>
      </c>
      <c r="S14" s="15">
        <f>MAX(IF(H14="x",0,G14),IF(J14="x",0,I14),IF(L14="x",0,K14))</f>
        <v>28</v>
      </c>
      <c r="T14" s="15">
        <f>MAX(IF(N14="x",0,M14),IF(P14="x",0,O14),IF(R14="x",0,Q14))</f>
        <v>37</v>
      </c>
      <c r="U14" s="16">
        <f>S14+T14</f>
        <v>65</v>
      </c>
      <c r="V14" s="31">
        <f>_xlfn.RANK.EQ(U14,$U$13:$U$15,0)</f>
        <v>2</v>
      </c>
      <c r="W14" s="17">
        <f>U14*F14</f>
        <v>92.576087049951852</v>
      </c>
      <c r="Y14" s="31">
        <f>_xlfn.RANK.EQ(W14,$W$12:$W$20,0)</f>
        <v>3</v>
      </c>
    </row>
    <row r="15" spans="1:26" x14ac:dyDescent="0.25">
      <c r="A15" s="10"/>
      <c r="B15" s="49" t="s">
        <v>57</v>
      </c>
      <c r="C15" s="12">
        <v>37641</v>
      </c>
      <c r="D15" s="39" t="s">
        <v>33</v>
      </c>
      <c r="E15" s="13">
        <v>55.8</v>
      </c>
      <c r="F15" s="14">
        <f t="shared" si="0"/>
        <v>1.4207022496736654</v>
      </c>
      <c r="G15" s="10">
        <v>20</v>
      </c>
      <c r="H15" s="15" t="s">
        <v>67</v>
      </c>
      <c r="I15" s="10">
        <v>20</v>
      </c>
      <c r="J15" s="15" t="s">
        <v>67</v>
      </c>
      <c r="K15" s="10">
        <v>20</v>
      </c>
      <c r="L15" s="15" t="s">
        <v>51</v>
      </c>
      <c r="M15" s="10">
        <v>25</v>
      </c>
      <c r="N15" s="15" t="s">
        <v>51</v>
      </c>
      <c r="O15" s="10">
        <v>28</v>
      </c>
      <c r="P15" s="15" t="s">
        <v>51</v>
      </c>
      <c r="Q15" s="10">
        <v>31</v>
      </c>
      <c r="R15" s="15" t="s">
        <v>51</v>
      </c>
      <c r="S15" s="15">
        <f t="shared" ref="S15" si="1">MAX(IF(H15="x",0,G15),IF(J15="x",0,I15),IF(L15="x",0,K15))</f>
        <v>20</v>
      </c>
      <c r="T15" s="15">
        <f t="shared" ref="T15" si="2">MAX(IF(N15="x",0,M15),IF(P15="x",0,O15),IF(R15="x",0,Q15))</f>
        <v>31</v>
      </c>
      <c r="U15" s="16">
        <f t="shared" ref="U15" si="3">S15+T15</f>
        <v>51</v>
      </c>
      <c r="V15" s="31">
        <f>_xlfn.RANK.EQ(U15,$U$13:$U$15,0)</f>
        <v>3</v>
      </c>
      <c r="W15" s="17">
        <f t="shared" ref="W15" si="4">U15*F15</f>
        <v>72.455814733356931</v>
      </c>
      <c r="Y15" s="31">
        <f>_xlfn.RANK.EQ(W15,$W$12:$W$20,0)</f>
        <v>6</v>
      </c>
    </row>
    <row r="16" spans="1:26" x14ac:dyDescent="0.25">
      <c r="A16" s="68" t="s">
        <v>55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  <c r="Y16" s="48"/>
      <c r="Z16" s="48"/>
    </row>
    <row r="17" spans="1:26" x14ac:dyDescent="0.25">
      <c r="A17" s="10"/>
      <c r="B17" s="30" t="s">
        <v>34</v>
      </c>
      <c r="C17" s="40">
        <v>36725</v>
      </c>
      <c r="D17" s="39" t="s">
        <v>33</v>
      </c>
      <c r="E17" s="13">
        <v>60.8</v>
      </c>
      <c r="F17" s="14">
        <f t="shared" ref="F17:F18" si="5">POWER(10,(0.787004341*(LOG10(E17/153.757)*LOG10(E17/153.757))))</f>
        <v>1.3420633751823439</v>
      </c>
      <c r="G17" s="10">
        <v>20</v>
      </c>
      <c r="H17" s="15" t="s">
        <v>51</v>
      </c>
      <c r="I17" s="10">
        <v>23</v>
      </c>
      <c r="J17" s="15" t="s">
        <v>51</v>
      </c>
      <c r="K17" s="10">
        <v>25</v>
      </c>
      <c r="L17" s="15" t="s">
        <v>51</v>
      </c>
      <c r="M17" s="10">
        <v>37</v>
      </c>
      <c r="N17" s="15" t="s">
        <v>51</v>
      </c>
      <c r="O17" s="10">
        <v>40</v>
      </c>
      <c r="P17" s="15" t="s">
        <v>51</v>
      </c>
      <c r="Q17" s="10">
        <v>43</v>
      </c>
      <c r="R17" s="15" t="s">
        <v>51</v>
      </c>
      <c r="S17" s="15">
        <f t="shared" ref="S17:S18" si="6">MAX(IF(H17="x",0,G17),IF(J17="x",0,I17),IF(L17="x",0,K17))</f>
        <v>25</v>
      </c>
      <c r="T17" s="15">
        <f t="shared" ref="T17:T18" si="7">MAX(IF(N17="x",0,M17),IF(P17="x",0,O17),IF(R17="x",0,Q17))</f>
        <v>43</v>
      </c>
      <c r="U17" s="16">
        <f t="shared" ref="U17:U18" si="8">S17+T17</f>
        <v>68</v>
      </c>
      <c r="V17" s="31">
        <f>_xlfn.RANK.EQ(U17,$U$17:$U$18,0)</f>
        <v>1</v>
      </c>
      <c r="W17" s="17">
        <f t="shared" ref="W17:W18" si="9">U17*F17</f>
        <v>91.260309512399388</v>
      </c>
      <c r="Y17" s="31">
        <f>_xlfn.RANK.EQ(W17,$W$12:$W$20,0)</f>
        <v>4</v>
      </c>
      <c r="Z17" s="48"/>
    </row>
    <row r="18" spans="1:26" x14ac:dyDescent="0.25">
      <c r="A18" s="10"/>
      <c r="B18" s="49" t="s">
        <v>58</v>
      </c>
      <c r="C18" s="41">
        <v>39415</v>
      </c>
      <c r="D18" s="39" t="s">
        <v>33</v>
      </c>
      <c r="E18" s="13">
        <v>59.8</v>
      </c>
      <c r="F18" s="14">
        <f t="shared" si="5"/>
        <v>1.3563811151033571</v>
      </c>
      <c r="G18" s="10">
        <v>20</v>
      </c>
      <c r="H18" s="15" t="s">
        <v>51</v>
      </c>
      <c r="I18" s="10">
        <v>24</v>
      </c>
      <c r="J18" s="15" t="s">
        <v>51</v>
      </c>
      <c r="K18" s="10">
        <v>27</v>
      </c>
      <c r="L18" s="15" t="s">
        <v>67</v>
      </c>
      <c r="M18" s="10">
        <v>30</v>
      </c>
      <c r="N18" s="15" t="s">
        <v>51</v>
      </c>
      <c r="O18" s="10">
        <v>34</v>
      </c>
      <c r="P18" s="15" t="s">
        <v>51</v>
      </c>
      <c r="Q18" s="10">
        <v>38</v>
      </c>
      <c r="R18" s="15" t="s">
        <v>67</v>
      </c>
      <c r="S18" s="15">
        <f t="shared" si="6"/>
        <v>24</v>
      </c>
      <c r="T18" s="15">
        <f t="shared" si="7"/>
        <v>34</v>
      </c>
      <c r="U18" s="16">
        <f t="shared" si="8"/>
        <v>58</v>
      </c>
      <c r="V18" s="31">
        <f>_xlfn.RANK.EQ(U18,$U$17:$U$18,0)</f>
        <v>2</v>
      </c>
      <c r="W18" s="17">
        <f t="shared" si="9"/>
        <v>78.670104675994708</v>
      </c>
      <c r="X18" s="36">
        <f>W18</f>
        <v>78.670104675994708</v>
      </c>
      <c r="Y18" s="31">
        <f>_xlfn.RANK.EQ(W18,$W$12:$W$20,0)</f>
        <v>5</v>
      </c>
      <c r="Z18" s="37">
        <f>_xlfn.RANK.EQ(X18,$X$13:$X$20,0)</f>
        <v>2</v>
      </c>
    </row>
    <row r="19" spans="1:26" ht="13.2" customHeight="1" x14ac:dyDescent="0.25">
      <c r="A19" s="68" t="s">
        <v>22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Z19" s="48"/>
    </row>
    <row r="20" spans="1:26" ht="13.2" customHeight="1" x14ac:dyDescent="0.25">
      <c r="A20" s="10"/>
      <c r="B20" s="30" t="s">
        <v>43</v>
      </c>
      <c r="C20" s="12">
        <v>36089</v>
      </c>
      <c r="D20" s="43" t="s">
        <v>44</v>
      </c>
      <c r="E20" s="13">
        <v>83.3</v>
      </c>
      <c r="F20" s="14">
        <f t="shared" ref="F20" si="10">POWER(10,(0.787004341*(LOG10(E20/153.757)*LOG10(E20/153.757))))</f>
        <v>1.1370113870245744</v>
      </c>
      <c r="G20" s="10">
        <v>42</v>
      </c>
      <c r="H20" s="15" t="s">
        <v>51</v>
      </c>
      <c r="I20" s="10">
        <v>46</v>
      </c>
      <c r="J20" s="15" t="s">
        <v>51</v>
      </c>
      <c r="K20" s="10">
        <v>50</v>
      </c>
      <c r="L20" s="15" t="s">
        <v>51</v>
      </c>
      <c r="M20" s="10">
        <v>62</v>
      </c>
      <c r="N20" s="15" t="s">
        <v>51</v>
      </c>
      <c r="O20" s="10">
        <v>67</v>
      </c>
      <c r="P20" s="15" t="s">
        <v>51</v>
      </c>
      <c r="Q20" s="29">
        <v>70</v>
      </c>
      <c r="R20" s="15" t="s">
        <v>67</v>
      </c>
      <c r="S20" s="15">
        <f>MAX(IF(H20="x",0,G20),IF(J20="x",0,I20),IF(L20="x",0,K20))</f>
        <v>50</v>
      </c>
      <c r="T20" s="15">
        <f>MAX(IF(N20="x",0,M20),IF(P20="x",0,O20),IF(R20="x",0,Q20))</f>
        <v>67</v>
      </c>
      <c r="U20" s="16">
        <f>S20+T20</f>
        <v>117</v>
      </c>
      <c r="V20" s="31">
        <f>_xlfn.RANK.EQ(U20,$U$20:$U$20,0)</f>
        <v>1</v>
      </c>
      <c r="W20" s="17">
        <f>U20*F20</f>
        <v>133.03033228187519</v>
      </c>
      <c r="Y20" s="31">
        <f>_xlfn.RANK.EQ(W20,$W$12:$W$20,0)</f>
        <v>1</v>
      </c>
      <c r="Z20" s="48"/>
    </row>
    <row r="21" spans="1:26" ht="13.2" customHeight="1" x14ac:dyDescent="0.25">
      <c r="D21" s="4"/>
      <c r="E21" s="18"/>
      <c r="F21" s="19"/>
      <c r="I21" s="5"/>
      <c r="J21" s="5"/>
      <c r="K21" s="4"/>
      <c r="L21" s="4"/>
      <c r="O21" s="5"/>
      <c r="P21" s="5"/>
      <c r="Q21" s="5"/>
      <c r="R21" s="5"/>
      <c r="S21" s="4"/>
      <c r="T21" s="4"/>
      <c r="U21" s="4"/>
      <c r="W21" s="20"/>
    </row>
    <row r="22" spans="1:26" x14ac:dyDescent="0.25">
      <c r="D22" s="4"/>
      <c r="E22" s="18"/>
      <c r="F22" s="19"/>
      <c r="I22" s="5"/>
      <c r="J22" s="5"/>
      <c r="K22" s="4"/>
      <c r="L22" s="4"/>
      <c r="O22" s="5"/>
      <c r="P22" s="5"/>
      <c r="Q22" s="5"/>
      <c r="R22" s="5"/>
      <c r="S22" s="4"/>
      <c r="T22" s="4"/>
      <c r="U22" s="4"/>
      <c r="W22" s="20"/>
    </row>
    <row r="23" spans="1:26" x14ac:dyDescent="0.25">
      <c r="B23" s="21" t="s">
        <v>17</v>
      </c>
      <c r="C23" s="22" t="s">
        <v>29</v>
      </c>
      <c r="D23" s="23"/>
      <c r="E23" s="1"/>
      <c r="F23" s="24" t="s">
        <v>18</v>
      </c>
      <c r="G23" s="22" t="s">
        <v>30</v>
      </c>
      <c r="H23" s="22"/>
      <c r="I23" s="22"/>
      <c r="J23" s="22"/>
      <c r="K23" s="23"/>
      <c r="L23" s="23"/>
      <c r="M23" s="5"/>
      <c r="N23" s="5"/>
      <c r="O23" s="21" t="s">
        <v>19</v>
      </c>
      <c r="P23" s="52" t="s">
        <v>40</v>
      </c>
      <c r="Q23" s="21"/>
      <c r="R23" s="21"/>
      <c r="S23" s="22"/>
      <c r="T23" s="6"/>
      <c r="V23" s="21" t="s">
        <v>47</v>
      </c>
      <c r="W23" s="26" t="s">
        <v>48</v>
      </c>
    </row>
    <row r="24" spans="1:26" x14ac:dyDescent="0.25">
      <c r="C24" s="22"/>
      <c r="D24" s="23"/>
      <c r="E24" s="18"/>
      <c r="F24" s="4"/>
      <c r="G24" s="51" t="s">
        <v>59</v>
      </c>
      <c r="H24" s="22"/>
      <c r="I24" s="22"/>
      <c r="J24" s="22"/>
      <c r="K24" s="23"/>
      <c r="L24" s="23"/>
      <c r="M24" s="5"/>
      <c r="N24" s="5"/>
      <c r="P24" s="44" t="s">
        <v>31</v>
      </c>
      <c r="R24" s="25"/>
      <c r="S24" s="22"/>
      <c r="T24" s="4"/>
      <c r="V24" s="21"/>
      <c r="W24" s="45" t="s">
        <v>49</v>
      </c>
    </row>
    <row r="25" spans="1:26" x14ac:dyDescent="0.25">
      <c r="G25" s="51" t="s">
        <v>60</v>
      </c>
      <c r="O25" s="25" t="s">
        <v>20</v>
      </c>
      <c r="P25" s="44" t="s">
        <v>60</v>
      </c>
    </row>
    <row r="27" spans="1:26" x14ac:dyDescent="0.25">
      <c r="B27" s="34" t="s">
        <v>66</v>
      </c>
    </row>
    <row r="28" spans="1:26" x14ac:dyDescent="0.25">
      <c r="B28" s="34"/>
      <c r="C28" s="35" t="s">
        <v>68</v>
      </c>
      <c r="D28" s="35"/>
      <c r="E28" s="54" t="s">
        <v>45</v>
      </c>
      <c r="F28" s="35"/>
      <c r="G28" s="34"/>
      <c r="H28" s="35"/>
      <c r="I28" s="34" t="s">
        <v>69</v>
      </c>
      <c r="J28" s="35"/>
      <c r="K28" s="35"/>
      <c r="L28" s="35"/>
    </row>
    <row r="29" spans="1:26" x14ac:dyDescent="0.25">
      <c r="B29" s="34"/>
      <c r="C29" s="35"/>
      <c r="D29" s="35"/>
      <c r="E29" s="54" t="s">
        <v>58</v>
      </c>
      <c r="F29" s="35"/>
      <c r="G29" s="35"/>
      <c r="H29" s="35"/>
      <c r="I29" s="34" t="s">
        <v>70</v>
      </c>
      <c r="J29" s="35"/>
      <c r="K29" s="35"/>
      <c r="L29" s="35"/>
    </row>
    <row r="34" spans="1:26" ht="17.399999999999999" x14ac:dyDescent="0.3">
      <c r="A34" s="74" t="s">
        <v>53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6" ht="15.6" x14ac:dyDescent="0.3">
      <c r="A35" s="67" t="s">
        <v>52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26" x14ac:dyDescent="0.25">
      <c r="A36" s="75" t="s">
        <v>54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26" x14ac:dyDescent="0.25">
      <c r="B37" s="26"/>
      <c r="C37" s="27"/>
      <c r="M37" s="3"/>
      <c r="N37" s="3"/>
    </row>
    <row r="38" spans="1:26" x14ac:dyDescent="0.25">
      <c r="A38" s="76" t="s">
        <v>1</v>
      </c>
      <c r="B38" s="77"/>
      <c r="C38" s="77"/>
      <c r="D38" s="77"/>
      <c r="E38" s="77"/>
      <c r="F38" s="78"/>
      <c r="G38" s="76" t="s">
        <v>2</v>
      </c>
      <c r="H38" s="77"/>
      <c r="I38" s="77"/>
      <c r="J38" s="77"/>
      <c r="K38" s="77"/>
      <c r="L38" s="77"/>
      <c r="M38" s="77"/>
      <c r="N38" s="77"/>
      <c r="O38" s="77"/>
      <c r="P38" s="77"/>
      <c r="Q38" s="78"/>
      <c r="R38" s="8"/>
      <c r="S38" s="76" t="s">
        <v>3</v>
      </c>
      <c r="T38" s="77"/>
      <c r="U38" s="77"/>
      <c r="V38" s="77"/>
      <c r="W38" s="78"/>
      <c r="X38" s="35" t="s">
        <v>32</v>
      </c>
      <c r="Z38" s="35" t="s">
        <v>32</v>
      </c>
    </row>
    <row r="39" spans="1:26" ht="13.05" customHeight="1" x14ac:dyDescent="0.25">
      <c r="A39" s="71" t="s">
        <v>4</v>
      </c>
      <c r="B39" s="72" t="s">
        <v>5</v>
      </c>
      <c r="C39" s="72" t="s">
        <v>6</v>
      </c>
      <c r="D39" s="72" t="s">
        <v>7</v>
      </c>
      <c r="E39" s="60" t="s">
        <v>8</v>
      </c>
      <c r="F39" s="62" t="s">
        <v>9</v>
      </c>
      <c r="G39" s="64" t="s">
        <v>10</v>
      </c>
      <c r="H39" s="65"/>
      <c r="I39" s="65"/>
      <c r="J39" s="65"/>
      <c r="K39" s="66"/>
      <c r="L39" s="9"/>
      <c r="M39" s="64" t="s">
        <v>11</v>
      </c>
      <c r="N39" s="65"/>
      <c r="O39" s="65"/>
      <c r="P39" s="65"/>
      <c r="Q39" s="66"/>
      <c r="R39" s="9"/>
      <c r="S39" s="85" t="s">
        <v>12</v>
      </c>
      <c r="T39" s="85" t="s">
        <v>13</v>
      </c>
      <c r="U39" s="85" t="s">
        <v>14</v>
      </c>
      <c r="V39" s="87" t="s">
        <v>15</v>
      </c>
      <c r="W39" s="89" t="s">
        <v>16</v>
      </c>
      <c r="Y39" s="1" t="s">
        <v>28</v>
      </c>
      <c r="Z39" s="35" t="s">
        <v>28</v>
      </c>
    </row>
    <row r="40" spans="1:26" x14ac:dyDescent="0.25">
      <c r="A40" s="71"/>
      <c r="B40" s="73"/>
      <c r="C40" s="73"/>
      <c r="D40" s="73"/>
      <c r="E40" s="61"/>
      <c r="F40" s="63"/>
      <c r="G40" s="9">
        <v>1</v>
      </c>
      <c r="H40" s="9"/>
      <c r="I40" s="9">
        <v>2</v>
      </c>
      <c r="J40" s="9"/>
      <c r="K40" s="9">
        <v>3</v>
      </c>
      <c r="L40" s="9"/>
      <c r="M40" s="9">
        <v>1</v>
      </c>
      <c r="N40" s="9"/>
      <c r="O40" s="9">
        <v>2</v>
      </c>
      <c r="P40" s="9"/>
      <c r="Q40" s="9">
        <v>3</v>
      </c>
      <c r="R40" s="9"/>
      <c r="S40" s="86"/>
      <c r="T40" s="86"/>
      <c r="U40" s="86"/>
      <c r="V40" s="88"/>
      <c r="W40" s="90"/>
      <c r="Y40" s="1" t="s">
        <v>0</v>
      </c>
      <c r="Z40" s="35" t="s">
        <v>0</v>
      </c>
    </row>
    <row r="41" spans="1:26" x14ac:dyDescent="0.25">
      <c r="A41" s="79" t="s">
        <v>61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  <c r="X41" s="53"/>
      <c r="Y41" s="47"/>
      <c r="Z41" s="48"/>
    </row>
    <row r="42" spans="1:26" x14ac:dyDescent="0.25">
      <c r="A42" s="10"/>
      <c r="B42" s="30" t="s">
        <v>39</v>
      </c>
      <c r="C42" s="41">
        <v>38952</v>
      </c>
      <c r="D42" s="39" t="s">
        <v>33</v>
      </c>
      <c r="E42" s="13">
        <v>70.599999999999994</v>
      </c>
      <c r="F42" s="14">
        <f t="shared" ref="F42:F55" si="11">POWER(10,(0.722762521*(LOG10(E42/193.609)*LOG10(E42/193.609))))</f>
        <v>1.3763667508693878</v>
      </c>
      <c r="G42" s="10">
        <v>33</v>
      </c>
      <c r="H42" s="15" t="s">
        <v>51</v>
      </c>
      <c r="I42" s="10">
        <v>36</v>
      </c>
      <c r="J42" s="15" t="s">
        <v>51</v>
      </c>
      <c r="K42" s="10">
        <v>40</v>
      </c>
      <c r="L42" s="15" t="s">
        <v>51</v>
      </c>
      <c r="M42" s="10">
        <v>52</v>
      </c>
      <c r="N42" s="15" t="s">
        <v>51</v>
      </c>
      <c r="O42" s="10">
        <v>55</v>
      </c>
      <c r="P42" s="15" t="s">
        <v>51</v>
      </c>
      <c r="Q42" s="10">
        <v>57</v>
      </c>
      <c r="R42" s="15" t="s">
        <v>51</v>
      </c>
      <c r="S42" s="15">
        <f t="shared" ref="S42:S45" si="12">MAX(IF(H42="x",0,G42),IF(J42="x",0,I42),IF(L42="x",0,K42))</f>
        <v>40</v>
      </c>
      <c r="T42" s="15">
        <f t="shared" ref="T42:T45" si="13">MAX(IF(N42="x",0,M42),IF(P42="x",0,O42),IF(R42="x",0,Q42))</f>
        <v>57</v>
      </c>
      <c r="U42" s="16">
        <f t="shared" ref="U42:U45" si="14">S42+T42</f>
        <v>97</v>
      </c>
      <c r="V42" s="31">
        <f>_xlfn.RANK.EQ(U42,$U$42:$U$45,0)</f>
        <v>2</v>
      </c>
      <c r="W42" s="17">
        <f t="shared" ref="W42:W45" si="15">U42*F42</f>
        <v>133.50757483433063</v>
      </c>
      <c r="X42" s="38">
        <f>W42</f>
        <v>133.50757483433063</v>
      </c>
      <c r="Y42" s="31">
        <f>_xlfn.RANK.EQ(W42,$W$41:$W$55,0)</f>
        <v>8</v>
      </c>
      <c r="Z42" s="37">
        <f>_xlfn.RANK.EQ(X42,$X$41:$X$55,0)</f>
        <v>3</v>
      </c>
    </row>
    <row r="43" spans="1:26" ht="12" customHeight="1" x14ac:dyDescent="0.25">
      <c r="A43" s="10"/>
      <c r="B43" s="49" t="s">
        <v>63</v>
      </c>
      <c r="C43" s="41">
        <v>40227</v>
      </c>
      <c r="D43" s="39" t="s">
        <v>33</v>
      </c>
      <c r="E43" s="13">
        <v>70.900000000000006</v>
      </c>
      <c r="F43" s="14">
        <f t="shared" si="11"/>
        <v>1.3726833100176667</v>
      </c>
      <c r="G43" s="10">
        <v>20</v>
      </c>
      <c r="H43" s="15" t="s">
        <v>51</v>
      </c>
      <c r="I43" s="10">
        <v>23</v>
      </c>
      <c r="J43" s="15" t="s">
        <v>51</v>
      </c>
      <c r="K43" s="10">
        <v>25</v>
      </c>
      <c r="L43" s="15" t="s">
        <v>51</v>
      </c>
      <c r="M43" s="10">
        <v>25</v>
      </c>
      <c r="N43" s="15" t="s">
        <v>51</v>
      </c>
      <c r="O43" s="10">
        <v>30</v>
      </c>
      <c r="P43" s="15" t="s">
        <v>51</v>
      </c>
      <c r="Q43" s="10">
        <v>33</v>
      </c>
      <c r="R43" s="15" t="s">
        <v>51</v>
      </c>
      <c r="S43" s="15">
        <f t="shared" si="12"/>
        <v>25</v>
      </c>
      <c r="T43" s="15">
        <f t="shared" si="13"/>
        <v>33</v>
      </c>
      <c r="U43" s="16">
        <f t="shared" si="14"/>
        <v>58</v>
      </c>
      <c r="V43" s="31">
        <f>_xlfn.RANK.EQ(U43,$U$42:$U$45,0)</f>
        <v>3</v>
      </c>
      <c r="W43" s="17">
        <f t="shared" si="15"/>
        <v>79.615631981024677</v>
      </c>
      <c r="X43" s="38">
        <f>W43</f>
        <v>79.615631981024677</v>
      </c>
      <c r="Y43" s="31">
        <f>_xlfn.RANK.EQ(W43,$W$41:$W$55,0)</f>
        <v>10</v>
      </c>
      <c r="Z43" s="37">
        <f>_xlfn.RANK.EQ(X43,$X$41:$X$55,0)</f>
        <v>5</v>
      </c>
    </row>
    <row r="44" spans="1:26" x14ac:dyDescent="0.25">
      <c r="A44" s="10"/>
      <c r="B44" s="30" t="s">
        <v>37</v>
      </c>
      <c r="C44" s="12">
        <v>26164</v>
      </c>
      <c r="D44" s="39" t="s">
        <v>33</v>
      </c>
      <c r="E44" s="13">
        <v>72.599999999999994</v>
      </c>
      <c r="F44" s="14">
        <f t="shared" si="11"/>
        <v>1.352562147030639</v>
      </c>
      <c r="G44" s="10">
        <v>35</v>
      </c>
      <c r="H44" s="15" t="s">
        <v>51</v>
      </c>
      <c r="I44" s="10">
        <v>45</v>
      </c>
      <c r="J44" s="15" t="s">
        <v>51</v>
      </c>
      <c r="K44" s="10">
        <v>52</v>
      </c>
      <c r="L44" s="15" t="s">
        <v>51</v>
      </c>
      <c r="M44" s="10">
        <v>55</v>
      </c>
      <c r="N44" s="15" t="s">
        <v>51</v>
      </c>
      <c r="O44" s="10">
        <v>65</v>
      </c>
      <c r="P44" s="15" t="s">
        <v>51</v>
      </c>
      <c r="Q44" s="10">
        <v>68</v>
      </c>
      <c r="R44" s="15" t="s">
        <v>67</v>
      </c>
      <c r="S44" s="15">
        <f t="shared" si="12"/>
        <v>52</v>
      </c>
      <c r="T44" s="15">
        <f t="shared" si="13"/>
        <v>65</v>
      </c>
      <c r="U44" s="16">
        <f t="shared" si="14"/>
        <v>117</v>
      </c>
      <c r="V44" s="31">
        <f>_xlfn.RANK.EQ(U44,$U$42:$U$45,0)</f>
        <v>1</v>
      </c>
      <c r="W44" s="17">
        <f t="shared" si="15"/>
        <v>158.24977120258478</v>
      </c>
      <c r="X44" s="38"/>
      <c r="Y44" s="31">
        <f>_xlfn.RANK.EQ(W44,$W$41:$W$55,0)</f>
        <v>6</v>
      </c>
      <c r="Z44" s="37"/>
    </row>
    <row r="45" spans="1:26" x14ac:dyDescent="0.25">
      <c r="A45" s="10"/>
      <c r="B45" s="49" t="s">
        <v>65</v>
      </c>
      <c r="C45" s="41">
        <v>40542</v>
      </c>
      <c r="D45" s="42" t="s">
        <v>42</v>
      </c>
      <c r="E45" s="13">
        <v>72</v>
      </c>
      <c r="F45" s="14">
        <f t="shared" si="11"/>
        <v>1.3595211137770356</v>
      </c>
      <c r="G45" s="10">
        <v>20</v>
      </c>
      <c r="H45" s="15" t="s">
        <v>51</v>
      </c>
      <c r="I45" s="10">
        <v>23</v>
      </c>
      <c r="J45" s="15" t="s">
        <v>51</v>
      </c>
      <c r="K45" s="10">
        <v>25</v>
      </c>
      <c r="L45" s="15" t="s">
        <v>51</v>
      </c>
      <c r="M45" s="10">
        <v>25</v>
      </c>
      <c r="N45" s="15" t="s">
        <v>51</v>
      </c>
      <c r="O45" s="10">
        <v>30</v>
      </c>
      <c r="P45" s="15" t="s">
        <v>51</v>
      </c>
      <c r="Q45" s="10">
        <v>33</v>
      </c>
      <c r="R45" s="15" t="s">
        <v>51</v>
      </c>
      <c r="S45" s="15">
        <f t="shared" si="12"/>
        <v>25</v>
      </c>
      <c r="T45" s="15">
        <f t="shared" si="13"/>
        <v>33</v>
      </c>
      <c r="U45" s="16">
        <f t="shared" si="14"/>
        <v>58</v>
      </c>
      <c r="V45" s="31">
        <v>4</v>
      </c>
      <c r="W45" s="17">
        <f t="shared" si="15"/>
        <v>78.852224599068066</v>
      </c>
      <c r="X45" s="38">
        <f>W45</f>
        <v>78.852224599068066</v>
      </c>
      <c r="Y45" s="31">
        <f>_xlfn.RANK.EQ(W45,$W$41:$W$55,0)</f>
        <v>11</v>
      </c>
      <c r="Z45" s="37">
        <f>_xlfn.RANK.EQ(X45,$X$41:$X$55,0)</f>
        <v>6</v>
      </c>
    </row>
    <row r="46" spans="1:26" x14ac:dyDescent="0.25">
      <c r="A46" s="82" t="s">
        <v>23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4"/>
      <c r="X46" s="53"/>
    </row>
    <row r="47" spans="1:26" x14ac:dyDescent="0.25">
      <c r="A47" s="10"/>
      <c r="B47" s="49" t="s">
        <v>62</v>
      </c>
      <c r="C47" s="12">
        <v>30740</v>
      </c>
      <c r="D47" s="39" t="s">
        <v>33</v>
      </c>
      <c r="E47" s="13">
        <v>80.5</v>
      </c>
      <c r="F47" s="14">
        <f t="shared" si="11"/>
        <v>1.2734689279922138</v>
      </c>
      <c r="G47" s="10">
        <v>50</v>
      </c>
      <c r="H47" s="15" t="s">
        <v>51</v>
      </c>
      <c r="I47" s="10">
        <v>60</v>
      </c>
      <c r="J47" s="15" t="s">
        <v>67</v>
      </c>
      <c r="K47" s="10">
        <v>65</v>
      </c>
      <c r="L47" s="15" t="s">
        <v>67</v>
      </c>
      <c r="M47" s="10">
        <v>65</v>
      </c>
      <c r="N47" s="15" t="s">
        <v>51</v>
      </c>
      <c r="O47" s="10">
        <v>77</v>
      </c>
      <c r="P47" s="15" t="s">
        <v>67</v>
      </c>
      <c r="Q47" s="10">
        <v>83</v>
      </c>
      <c r="R47" s="15" t="s">
        <v>51</v>
      </c>
      <c r="S47" s="15">
        <f>MAX(IF(H48="x",0,G47),IF(J47="x",0,I47),IF(L47="x",0,K47))</f>
        <v>50</v>
      </c>
      <c r="T47" s="15">
        <f t="shared" ref="T47:T49" si="16">MAX(IF(N47="x",0,M47),IF(P47="x",0,O47),IF(R47="x",0,Q47))</f>
        <v>83</v>
      </c>
      <c r="U47" s="16">
        <f t="shared" ref="U47:U49" si="17">S47+T47</f>
        <v>133</v>
      </c>
      <c r="V47" s="31">
        <f>_xlfn.RANK.EQ(U47,$U$47:$U$49,0)</f>
        <v>1</v>
      </c>
      <c r="W47" s="17">
        <f t="shared" ref="W47:W49" si="18">U47*F47</f>
        <v>169.37136742296443</v>
      </c>
      <c r="X47" s="53"/>
      <c r="Y47" s="31">
        <f>_xlfn.RANK.EQ(W47,$W$41:$W$55,0)</f>
        <v>4</v>
      </c>
    </row>
    <row r="48" spans="1:26" x14ac:dyDescent="0.25">
      <c r="A48" s="10"/>
      <c r="B48" s="11" t="s">
        <v>46</v>
      </c>
      <c r="C48" s="41">
        <v>39616</v>
      </c>
      <c r="D48" s="43" t="s">
        <v>44</v>
      </c>
      <c r="E48" s="13">
        <v>81.2</v>
      </c>
      <c r="F48" s="14">
        <f t="shared" si="11"/>
        <v>1.2674387581983853</v>
      </c>
      <c r="G48" s="10">
        <v>40</v>
      </c>
      <c r="H48" s="15" t="s">
        <v>51</v>
      </c>
      <c r="I48" s="10">
        <v>45</v>
      </c>
      <c r="J48" s="15" t="s">
        <v>51</v>
      </c>
      <c r="K48" s="10">
        <v>51</v>
      </c>
      <c r="L48" s="15" t="s">
        <v>51</v>
      </c>
      <c r="M48" s="10">
        <v>70</v>
      </c>
      <c r="N48" s="15" t="s">
        <v>51</v>
      </c>
      <c r="O48" s="10">
        <v>76</v>
      </c>
      <c r="P48" s="15" t="s">
        <v>51</v>
      </c>
      <c r="Q48" s="10">
        <v>81</v>
      </c>
      <c r="R48" s="15" t="s">
        <v>51</v>
      </c>
      <c r="S48" s="15">
        <f>MAX(IF(H49="x",0,G48),IF(J48="x",0,I48),IF(L48="x",0,K48))</f>
        <v>51</v>
      </c>
      <c r="T48" s="15">
        <f t="shared" si="16"/>
        <v>81</v>
      </c>
      <c r="U48" s="16">
        <f t="shared" si="17"/>
        <v>132</v>
      </c>
      <c r="V48" s="31">
        <f>_xlfn.RANK.EQ(U48,$U$47:$U$49,0)</f>
        <v>2</v>
      </c>
      <c r="W48" s="17">
        <f t="shared" si="18"/>
        <v>167.30191608218686</v>
      </c>
      <c r="X48" s="38">
        <f>W48</f>
        <v>167.30191608218686</v>
      </c>
      <c r="Y48" s="31">
        <f>_xlfn.RANK.EQ(W48,$W$41:$W$55,0)</f>
        <v>5</v>
      </c>
      <c r="Z48" s="37">
        <f>_xlfn.RANK.EQ(X48,$X$41:$X$55,0)</f>
        <v>2</v>
      </c>
    </row>
    <row r="49" spans="1:26" x14ac:dyDescent="0.25">
      <c r="A49" s="10"/>
      <c r="B49" s="49" t="s">
        <v>64</v>
      </c>
      <c r="C49" s="41">
        <v>40693</v>
      </c>
      <c r="D49" s="39" t="s">
        <v>33</v>
      </c>
      <c r="E49" s="13">
        <v>80</v>
      </c>
      <c r="F49" s="14">
        <f t="shared" si="11"/>
        <v>1.2778633349724835</v>
      </c>
      <c r="G49" s="10">
        <v>23</v>
      </c>
      <c r="H49" s="15" t="s">
        <v>51</v>
      </c>
      <c r="I49" s="10">
        <v>28</v>
      </c>
      <c r="J49" s="15" t="s">
        <v>51</v>
      </c>
      <c r="K49" s="10">
        <v>32</v>
      </c>
      <c r="L49" s="15" t="s">
        <v>51</v>
      </c>
      <c r="M49" s="10">
        <v>32</v>
      </c>
      <c r="N49" s="15" t="s">
        <v>51</v>
      </c>
      <c r="O49" s="10">
        <v>36</v>
      </c>
      <c r="P49" s="15" t="s">
        <v>51</v>
      </c>
      <c r="Q49" s="10">
        <v>38</v>
      </c>
      <c r="R49" s="15" t="s">
        <v>51</v>
      </c>
      <c r="S49" s="15">
        <f>MAX(IF(H49="x",0,G49),IF(J49="x",0,I49),IF(L49="x",0,K49))</f>
        <v>32</v>
      </c>
      <c r="T49" s="15">
        <f t="shared" si="16"/>
        <v>38</v>
      </c>
      <c r="U49" s="16">
        <f t="shared" si="17"/>
        <v>70</v>
      </c>
      <c r="V49" s="31">
        <f>_xlfn.RANK.EQ(U49,$U$47:$U$49,0)</f>
        <v>3</v>
      </c>
      <c r="W49" s="17">
        <f t="shared" si="18"/>
        <v>89.450433448073852</v>
      </c>
      <c r="X49" s="38">
        <f>W49</f>
        <v>89.450433448073852</v>
      </c>
      <c r="Y49" s="31">
        <f>_xlfn.RANK.EQ(W49,$W$41:$W$55,0)</f>
        <v>9</v>
      </c>
      <c r="Z49" s="37">
        <f>_xlfn.RANK.EQ(X49,$X$41:$X$55,0)</f>
        <v>4</v>
      </c>
    </row>
    <row r="50" spans="1:26" x14ac:dyDescent="0.25">
      <c r="A50" s="82" t="s">
        <v>24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4"/>
    </row>
    <row r="51" spans="1:26" x14ac:dyDescent="0.25">
      <c r="A51" s="10"/>
      <c r="B51" s="30" t="s">
        <v>36</v>
      </c>
      <c r="C51" s="12">
        <v>30989</v>
      </c>
      <c r="D51" s="39" t="s">
        <v>33</v>
      </c>
      <c r="E51" s="13">
        <v>99.7</v>
      </c>
      <c r="F51" s="14">
        <f t="shared" si="11"/>
        <v>1.148271971506686</v>
      </c>
      <c r="G51" s="10">
        <v>45</v>
      </c>
      <c r="H51" s="15" t="s">
        <v>51</v>
      </c>
      <c r="I51" s="10">
        <v>55</v>
      </c>
      <c r="J51" s="15" t="s">
        <v>51</v>
      </c>
      <c r="K51" s="10">
        <v>57</v>
      </c>
      <c r="L51" s="15" t="s">
        <v>67</v>
      </c>
      <c r="M51" s="10">
        <v>50</v>
      </c>
      <c r="N51" s="15" t="s">
        <v>51</v>
      </c>
      <c r="O51" s="10">
        <v>60</v>
      </c>
      <c r="P51" s="15" t="s">
        <v>51</v>
      </c>
      <c r="Q51" s="10">
        <v>66</v>
      </c>
      <c r="R51" s="15" t="s">
        <v>51</v>
      </c>
      <c r="S51" s="15">
        <f>MAX(IF(H51="x",0,G51),IF(J51="x",0,I51),IF(L51="x",0,K51))</f>
        <v>55</v>
      </c>
      <c r="T51" s="15">
        <f>MAX(IF(N51="x",0,M51),IF(P51="x",0,O51),IF(R51="x",0,Q51))</f>
        <v>66</v>
      </c>
      <c r="U51" s="16">
        <f>S51+T51</f>
        <v>121</v>
      </c>
      <c r="V51" s="31">
        <f>_xlfn.RANK.EQ(U51,$U$51:$U$52,0)</f>
        <v>2</v>
      </c>
      <c r="W51" s="17">
        <f>U51*F51</f>
        <v>138.940908552309</v>
      </c>
      <c r="Y51" s="31">
        <f>_xlfn.RANK.EQ(W51,$W$41:$W$55,0)</f>
        <v>7</v>
      </c>
    </row>
    <row r="52" spans="1:26" x14ac:dyDescent="0.25">
      <c r="A52" s="10"/>
      <c r="B52" s="30" t="s">
        <v>38</v>
      </c>
      <c r="C52" s="41">
        <v>38923</v>
      </c>
      <c r="D52" s="39" t="s">
        <v>33</v>
      </c>
      <c r="E52" s="13">
        <v>99</v>
      </c>
      <c r="F52" s="14">
        <f t="shared" si="11"/>
        <v>1.151665740903542</v>
      </c>
      <c r="G52" s="10">
        <v>65</v>
      </c>
      <c r="H52" s="15" t="s">
        <v>67</v>
      </c>
      <c r="I52" s="10">
        <v>65</v>
      </c>
      <c r="J52" s="15" t="s">
        <v>51</v>
      </c>
      <c r="K52" s="10">
        <v>75</v>
      </c>
      <c r="L52" s="15" t="s">
        <v>51</v>
      </c>
      <c r="M52" s="10">
        <v>90</v>
      </c>
      <c r="N52" s="15" t="s">
        <v>51</v>
      </c>
      <c r="O52" s="10">
        <v>100</v>
      </c>
      <c r="P52" s="15" t="s">
        <v>51</v>
      </c>
      <c r="Q52" s="10">
        <v>110</v>
      </c>
      <c r="R52" s="15" t="s">
        <v>67</v>
      </c>
      <c r="S52" s="15">
        <f t="shared" ref="S52" si="19">MAX(IF(H52="x",0,G52),IF(J52="x",0,I52),IF(L52="x",0,K52))</f>
        <v>75</v>
      </c>
      <c r="T52" s="15">
        <f t="shared" ref="T52" si="20">MAX(IF(N52="x",0,M52),IF(P52="x",0,O52),IF(R52="x",0,Q52))</f>
        <v>100</v>
      </c>
      <c r="U52" s="16">
        <f t="shared" ref="U52" si="21">S52+T52</f>
        <v>175</v>
      </c>
      <c r="V52" s="31">
        <f>_xlfn.RANK.EQ(U52,$U$51:$U$52,0)</f>
        <v>1</v>
      </c>
      <c r="W52" s="17">
        <f t="shared" ref="W52" si="22">U52*F52</f>
        <v>201.54150465811986</v>
      </c>
      <c r="X52" s="38">
        <f>W52</f>
        <v>201.54150465811986</v>
      </c>
      <c r="Y52" s="31">
        <f>_xlfn.RANK.EQ(W52,$W$41:$W$55,0)</f>
        <v>3</v>
      </c>
      <c r="Z52" s="37">
        <f>_xlfn.RANK.EQ(X52,$X$41:$X$55,0)</f>
        <v>1</v>
      </c>
    </row>
    <row r="53" spans="1:26" x14ac:dyDescent="0.25">
      <c r="A53" s="82" t="s">
        <v>25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</row>
    <row r="54" spans="1:26" x14ac:dyDescent="0.25">
      <c r="A54" s="10"/>
      <c r="B54" s="30" t="s">
        <v>35</v>
      </c>
      <c r="C54" s="12">
        <v>32117</v>
      </c>
      <c r="D54" s="39" t="s">
        <v>33</v>
      </c>
      <c r="E54" s="13">
        <v>137.69999999999999</v>
      </c>
      <c r="F54" s="14">
        <f t="shared" si="11"/>
        <v>1.0371213951395826</v>
      </c>
      <c r="G54" s="10">
        <v>70</v>
      </c>
      <c r="H54" s="15" t="s">
        <v>51</v>
      </c>
      <c r="I54" s="10">
        <v>80</v>
      </c>
      <c r="J54" s="15" t="s">
        <v>51</v>
      </c>
      <c r="K54" s="10">
        <v>85</v>
      </c>
      <c r="L54" s="15" t="s">
        <v>51</v>
      </c>
      <c r="M54" s="10">
        <v>100</v>
      </c>
      <c r="N54" s="15" t="s">
        <v>51</v>
      </c>
      <c r="O54" s="10">
        <v>110</v>
      </c>
      <c r="P54" s="15" t="s">
        <v>51</v>
      </c>
      <c r="Q54" s="10">
        <v>116</v>
      </c>
      <c r="R54" s="15" t="s">
        <v>51</v>
      </c>
      <c r="S54" s="15">
        <f>MAX(IF(H54="x",0,G54),IF(J54="x",0,I54),IF(L54="x",0,K54))</f>
        <v>85</v>
      </c>
      <c r="T54" s="15">
        <f>MAX(IF(N54="x",0,M54),IF(P54="x",0,O54),IF(R54="x",0,Q54))</f>
        <v>116</v>
      </c>
      <c r="U54" s="16">
        <f>S54+T54</f>
        <v>201</v>
      </c>
      <c r="V54" s="31">
        <f>_xlfn.RANK.EQ(U54,$U$54:$U$55,0)</f>
        <v>2</v>
      </c>
      <c r="W54" s="17">
        <f>U54*F54</f>
        <v>208.46140042305609</v>
      </c>
      <c r="Y54" s="31">
        <f>_xlfn.RANK.EQ(W54,$W$41:$W$55,0)</f>
        <v>2</v>
      </c>
    </row>
    <row r="55" spans="1:26" x14ac:dyDescent="0.25">
      <c r="A55" s="10"/>
      <c r="B55" s="30" t="s">
        <v>41</v>
      </c>
      <c r="C55" s="12">
        <v>32940</v>
      </c>
      <c r="D55" s="42" t="s">
        <v>42</v>
      </c>
      <c r="E55" s="13">
        <v>110</v>
      </c>
      <c r="F55" s="14">
        <f t="shared" si="11"/>
        <v>1.1055356166777339</v>
      </c>
      <c r="G55" s="10">
        <v>85</v>
      </c>
      <c r="H55" s="15" t="s">
        <v>51</v>
      </c>
      <c r="I55" s="10">
        <v>90</v>
      </c>
      <c r="J55" s="15" t="s">
        <v>67</v>
      </c>
      <c r="K55" s="10">
        <v>90</v>
      </c>
      <c r="L55" s="15" t="s">
        <v>67</v>
      </c>
      <c r="M55" s="10">
        <v>115</v>
      </c>
      <c r="N55" s="15" t="s">
        <v>51</v>
      </c>
      <c r="O55" s="10">
        <v>120</v>
      </c>
      <c r="P55" s="15" t="s">
        <v>51</v>
      </c>
      <c r="Q55" s="10">
        <v>127</v>
      </c>
      <c r="R55" s="15" t="s">
        <v>51</v>
      </c>
      <c r="S55" s="15">
        <f t="shared" ref="S55" si="23">MAX(IF(H55="x",0,G55),IF(J55="x",0,I55),IF(L55="x",0,K55))</f>
        <v>85</v>
      </c>
      <c r="T55" s="15">
        <f t="shared" ref="T55" si="24">MAX(IF(N55="x",0,M55),IF(P55="x",0,O55),IF(R55="x",0,Q55))</f>
        <v>127</v>
      </c>
      <c r="U55" s="16">
        <f t="shared" ref="U55" si="25">S55+T55</f>
        <v>212</v>
      </c>
      <c r="V55" s="31">
        <f>_xlfn.RANK.EQ(U55,$U$54:$U$55,0)</f>
        <v>1</v>
      </c>
      <c r="W55" s="17">
        <f t="shared" ref="W55" si="26">U55*F55</f>
        <v>234.3735507356796</v>
      </c>
      <c r="Y55" s="31">
        <f>_xlfn.RANK.EQ(W55,$W$41:$W$55,0)</f>
        <v>1</v>
      </c>
    </row>
    <row r="56" spans="1:26" x14ac:dyDescent="0.25">
      <c r="C56" s="33"/>
      <c r="E56" s="1"/>
      <c r="V56" s="1"/>
      <c r="W56" s="20"/>
    </row>
    <row r="57" spans="1:26" x14ac:dyDescent="0.25">
      <c r="B57" s="34" t="s">
        <v>79</v>
      </c>
      <c r="E57" s="1"/>
      <c r="V57" s="1"/>
    </row>
    <row r="58" spans="1:26" x14ac:dyDescent="0.25">
      <c r="B58" s="35"/>
      <c r="C58" s="35" t="s">
        <v>68</v>
      </c>
      <c r="D58" s="35"/>
      <c r="E58" s="34" t="s">
        <v>38</v>
      </c>
      <c r="F58" s="35"/>
      <c r="G58" s="35"/>
      <c r="H58" s="35"/>
      <c r="I58" s="34" t="s">
        <v>74</v>
      </c>
      <c r="J58" s="35"/>
      <c r="K58" s="35"/>
      <c r="L58" s="35"/>
      <c r="M58" s="35"/>
      <c r="V58" s="1"/>
      <c r="X58" s="25"/>
    </row>
    <row r="59" spans="1:26" x14ac:dyDescent="0.25">
      <c r="B59" s="35"/>
      <c r="C59" s="35"/>
      <c r="D59" s="35"/>
      <c r="E59" s="54" t="s">
        <v>46</v>
      </c>
      <c r="F59" s="35"/>
      <c r="G59" s="35"/>
      <c r="H59" s="35"/>
      <c r="I59" s="54" t="s">
        <v>75</v>
      </c>
      <c r="J59" s="35"/>
      <c r="K59" s="35"/>
      <c r="L59" s="35"/>
      <c r="M59" s="35"/>
      <c r="V59" s="1"/>
      <c r="X59" s="25"/>
    </row>
    <row r="60" spans="1:26" x14ac:dyDescent="0.25">
      <c r="B60" s="35"/>
      <c r="C60" s="35"/>
      <c r="D60" s="35"/>
      <c r="E60" s="34" t="s">
        <v>39</v>
      </c>
      <c r="F60" s="35"/>
      <c r="G60" s="35"/>
      <c r="H60" s="35"/>
      <c r="I60" s="34" t="s">
        <v>73</v>
      </c>
      <c r="J60" s="35"/>
      <c r="K60" s="35"/>
      <c r="L60" s="35"/>
      <c r="M60" s="35"/>
      <c r="V60" s="1"/>
      <c r="X60" s="25"/>
    </row>
    <row r="61" spans="1:26" x14ac:dyDescent="0.25">
      <c r="C61" s="50"/>
      <c r="E61" s="1"/>
      <c r="V61" s="1"/>
      <c r="X61" s="25"/>
    </row>
    <row r="62" spans="1:26" x14ac:dyDescent="0.25">
      <c r="B62" s="55"/>
      <c r="C62" s="55" t="s">
        <v>71</v>
      </c>
      <c r="D62" s="55"/>
      <c r="E62" s="56" t="s">
        <v>46</v>
      </c>
      <c r="F62" s="55"/>
      <c r="G62" s="55"/>
      <c r="H62" s="55"/>
      <c r="I62" s="56" t="s">
        <v>75</v>
      </c>
      <c r="J62" s="55"/>
      <c r="K62" s="55"/>
      <c r="L62" s="55"/>
      <c r="M62" s="55"/>
    </row>
    <row r="63" spans="1:26" x14ac:dyDescent="0.25">
      <c r="B63" s="55"/>
      <c r="C63" s="55"/>
      <c r="D63" s="55"/>
      <c r="E63" s="56" t="s">
        <v>64</v>
      </c>
      <c r="F63" s="55"/>
      <c r="G63" s="55"/>
      <c r="H63" s="55"/>
      <c r="I63" s="56" t="s">
        <v>76</v>
      </c>
      <c r="J63" s="55"/>
      <c r="K63" s="55"/>
      <c r="L63" s="55"/>
      <c r="M63" s="55"/>
    </row>
    <row r="64" spans="1:26" x14ac:dyDescent="0.25">
      <c r="B64" s="55"/>
      <c r="C64" s="55"/>
      <c r="D64" s="55"/>
      <c r="E64" s="56" t="s">
        <v>63</v>
      </c>
      <c r="F64" s="55"/>
      <c r="G64" s="55"/>
      <c r="H64" s="55"/>
      <c r="I64" s="32" t="s">
        <v>77</v>
      </c>
      <c r="J64" s="55"/>
      <c r="K64" s="55"/>
      <c r="L64" s="55"/>
      <c r="M64" s="55"/>
    </row>
    <row r="65" spans="2:24" x14ac:dyDescent="0.25">
      <c r="C65" s="50"/>
    </row>
    <row r="66" spans="2:24" x14ac:dyDescent="0.25">
      <c r="B66" s="57"/>
      <c r="C66" s="57" t="s">
        <v>72</v>
      </c>
      <c r="D66" s="57"/>
      <c r="E66" s="58" t="s">
        <v>64</v>
      </c>
      <c r="F66" s="57"/>
      <c r="G66" s="57"/>
      <c r="H66" s="57"/>
      <c r="I66" s="58" t="s">
        <v>76</v>
      </c>
      <c r="J66" s="57"/>
      <c r="K66" s="57"/>
      <c r="L66" s="57"/>
      <c r="M66" s="57"/>
    </row>
    <row r="67" spans="2:24" x14ac:dyDescent="0.25">
      <c r="B67" s="57"/>
      <c r="C67" s="57"/>
      <c r="D67" s="57"/>
      <c r="E67" s="58" t="s">
        <v>63</v>
      </c>
      <c r="F67" s="57"/>
      <c r="G67" s="57"/>
      <c r="H67" s="57"/>
      <c r="I67" s="59" t="s">
        <v>77</v>
      </c>
      <c r="J67" s="57"/>
      <c r="K67" s="57"/>
      <c r="L67" s="57"/>
      <c r="M67" s="57"/>
    </row>
    <row r="68" spans="2:24" x14ac:dyDescent="0.25">
      <c r="B68" s="57"/>
      <c r="C68" s="57"/>
      <c r="D68" s="57"/>
      <c r="E68" s="58" t="s">
        <v>65</v>
      </c>
      <c r="F68" s="57"/>
      <c r="G68" s="57"/>
      <c r="H68" s="57"/>
      <c r="I68" s="59" t="s">
        <v>78</v>
      </c>
      <c r="J68" s="57"/>
      <c r="K68" s="57"/>
      <c r="L68" s="57"/>
      <c r="M68" s="57"/>
    </row>
    <row r="69" spans="2:24" x14ac:dyDescent="0.25">
      <c r="C69" s="50"/>
    </row>
    <row r="71" spans="2:24" x14ac:dyDescent="0.25">
      <c r="B71" s="21" t="s">
        <v>17</v>
      </c>
      <c r="C71" s="22" t="s">
        <v>29</v>
      </c>
      <c r="D71" s="23"/>
      <c r="E71" s="1"/>
      <c r="F71" s="24" t="s">
        <v>18</v>
      </c>
      <c r="G71" s="22" t="s">
        <v>30</v>
      </c>
      <c r="H71" s="22"/>
      <c r="I71" s="22"/>
      <c r="J71" s="22"/>
      <c r="K71" s="23"/>
      <c r="L71" s="23"/>
      <c r="M71" s="5"/>
      <c r="N71" s="5"/>
      <c r="O71" s="21" t="s">
        <v>19</v>
      </c>
      <c r="P71" s="52" t="s">
        <v>40</v>
      </c>
      <c r="Q71" s="21"/>
      <c r="R71" s="21"/>
      <c r="S71" s="22"/>
      <c r="T71" s="6"/>
      <c r="V71" s="46" t="s">
        <v>47</v>
      </c>
      <c r="W71" s="26" t="s">
        <v>48</v>
      </c>
    </row>
    <row r="72" spans="2:24" x14ac:dyDescent="0.25">
      <c r="C72" s="22"/>
      <c r="D72" s="23"/>
      <c r="E72" s="18"/>
      <c r="F72" s="4"/>
      <c r="G72" s="51" t="s">
        <v>59</v>
      </c>
      <c r="H72" s="22"/>
      <c r="I72" s="22"/>
      <c r="J72" s="22"/>
      <c r="K72" s="23"/>
      <c r="L72" s="23"/>
      <c r="M72" s="5"/>
      <c r="N72" s="5"/>
      <c r="P72" s="23" t="s">
        <v>31</v>
      </c>
      <c r="S72" s="22"/>
      <c r="T72" s="4"/>
      <c r="V72" s="21"/>
      <c r="W72" s="26" t="s">
        <v>49</v>
      </c>
    </row>
    <row r="73" spans="2:24" x14ac:dyDescent="0.25">
      <c r="G73" s="51" t="s">
        <v>60</v>
      </c>
      <c r="P73" s="26" t="s">
        <v>34</v>
      </c>
      <c r="R73" s="25"/>
      <c r="V73" s="21"/>
      <c r="W73" s="21"/>
      <c r="X73" s="21"/>
    </row>
    <row r="74" spans="2:24" x14ac:dyDescent="0.25">
      <c r="C74" s="33"/>
      <c r="E74" s="1"/>
      <c r="O74" s="25" t="s">
        <v>20</v>
      </c>
      <c r="P74" s="44" t="s">
        <v>60</v>
      </c>
      <c r="V74" s="1"/>
    </row>
    <row r="75" spans="2:24" x14ac:dyDescent="0.25">
      <c r="C75" s="33"/>
      <c r="E75" s="1"/>
      <c r="T75" s="1" t="s">
        <v>50</v>
      </c>
      <c r="V75" s="1"/>
    </row>
    <row r="76" spans="2:24" x14ac:dyDescent="0.25">
      <c r="C76" s="33"/>
      <c r="E76" s="1"/>
      <c r="V76" s="1"/>
    </row>
    <row r="77" spans="2:24" x14ac:dyDescent="0.25">
      <c r="E77" s="1"/>
      <c r="V77" s="1"/>
    </row>
    <row r="78" spans="2:24" x14ac:dyDescent="0.25">
      <c r="E78" s="1"/>
      <c r="V78" s="1"/>
    </row>
    <row r="79" spans="2:24" x14ac:dyDescent="0.25">
      <c r="E79" s="1"/>
      <c r="V79" s="1"/>
    </row>
    <row r="80" spans="2:24" x14ac:dyDescent="0.25">
      <c r="E80" s="1"/>
      <c r="V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pans="3:22" x14ac:dyDescent="0.25">
      <c r="E97" s="1"/>
      <c r="V97" s="1"/>
    </row>
    <row r="98" spans="3:22" x14ac:dyDescent="0.25">
      <c r="E98" s="1"/>
      <c r="V98" s="1"/>
    </row>
    <row r="99" spans="3:22" x14ac:dyDescent="0.25">
      <c r="E99" s="1"/>
      <c r="V99" s="1"/>
    </row>
    <row r="100" spans="3:22" x14ac:dyDescent="0.25">
      <c r="C100" s="33"/>
      <c r="E100" s="1"/>
      <c r="V100" s="1"/>
    </row>
    <row r="101" spans="3:22" x14ac:dyDescent="0.25">
      <c r="C101" s="33"/>
      <c r="E101" s="1"/>
      <c r="V101" s="1"/>
    </row>
    <row r="102" spans="3:22" x14ac:dyDescent="0.25">
      <c r="C102" s="33"/>
      <c r="E102" s="1"/>
      <c r="V102" s="1"/>
    </row>
    <row r="103" spans="3:22" x14ac:dyDescent="0.25">
      <c r="C103" s="33"/>
      <c r="E103" s="1"/>
      <c r="V103" s="1"/>
    </row>
    <row r="104" spans="3:22" x14ac:dyDescent="0.25">
      <c r="C104" s="33"/>
      <c r="E104" s="1"/>
      <c r="V104" s="1"/>
    </row>
    <row r="105" spans="3:22" x14ac:dyDescent="0.25">
      <c r="C105" s="33"/>
      <c r="E105" s="1"/>
      <c r="V105" s="1"/>
    </row>
    <row r="106" spans="3:22" x14ac:dyDescent="0.25">
      <c r="C106" s="33"/>
      <c r="E106" s="1"/>
      <c r="V106" s="1"/>
    </row>
    <row r="107" spans="3:22" x14ac:dyDescent="0.25">
      <c r="C107" s="33"/>
      <c r="E107" s="1"/>
      <c r="V107" s="1"/>
    </row>
    <row r="108" spans="3:22" x14ac:dyDescent="0.25">
      <c r="C108" s="33"/>
      <c r="E108" s="1"/>
      <c r="V108" s="1"/>
    </row>
    <row r="109" spans="3:22" x14ac:dyDescent="0.25">
      <c r="C109" s="33"/>
      <c r="E109" s="1"/>
      <c r="V109" s="1"/>
    </row>
    <row r="110" spans="3:22" x14ac:dyDescent="0.25">
      <c r="C110" s="33"/>
      <c r="E110" s="1"/>
      <c r="V110" s="1"/>
    </row>
    <row r="111" spans="3:22" x14ac:dyDescent="0.25">
      <c r="C111" s="33"/>
      <c r="E111" s="1"/>
      <c r="V111" s="1"/>
    </row>
    <row r="112" spans="3:22" x14ac:dyDescent="0.25">
      <c r="C112" s="33"/>
      <c r="E112" s="1"/>
      <c r="V112" s="1"/>
    </row>
    <row r="113" spans="3:22" x14ac:dyDescent="0.25">
      <c r="C113" s="33"/>
      <c r="E113" s="1"/>
      <c r="V113" s="1"/>
    </row>
    <row r="114" spans="3:22" x14ac:dyDescent="0.25">
      <c r="C114" s="33"/>
      <c r="E114" s="1"/>
      <c r="V114" s="1"/>
    </row>
  </sheetData>
  <sheetProtection algorithmName="SHA-512" hashValue="uKJu/mB/DXUUI6J5SKOlCDBcf9oi9OnEMoYmxhpkoU+DRrmxi5hEMbTdA388pinRxwygUl/Dvxc85z3pVm39JQ==" saltValue="Gq5DTC6VOSFh7WynIHwHyA==" spinCount="100000" sheet="1" formatCells="0" formatColumns="0" formatRows="0" insertColumns="0" insertRows="0" insertHyperlinks="0" deleteColumns="0" deleteRows="0" selectLockedCells="1" sort="0" autoFilter="0" pivotTables="0"/>
  <mergeCells count="45">
    <mergeCell ref="A53:W53"/>
    <mergeCell ref="A19:W19"/>
    <mergeCell ref="V39:V40"/>
    <mergeCell ref="W39:W40"/>
    <mergeCell ref="F39:F40"/>
    <mergeCell ref="G39:K39"/>
    <mergeCell ref="U39:U40"/>
    <mergeCell ref="A36:W36"/>
    <mergeCell ref="A38:F38"/>
    <mergeCell ref="G38:Q38"/>
    <mergeCell ref="S38:W38"/>
    <mergeCell ref="A39:A40"/>
    <mergeCell ref="B39:B40"/>
    <mergeCell ref="A34:W34"/>
    <mergeCell ref="M39:Q39"/>
    <mergeCell ref="S39:S40"/>
    <mergeCell ref="A41:W41"/>
    <mergeCell ref="A46:W46"/>
    <mergeCell ref="A50:W50"/>
    <mergeCell ref="T10:T11"/>
    <mergeCell ref="U10:U11"/>
    <mergeCell ref="V10:V11"/>
    <mergeCell ref="M10:Q10"/>
    <mergeCell ref="S10:S11"/>
    <mergeCell ref="C10:C11"/>
    <mergeCell ref="C39:C40"/>
    <mergeCell ref="D39:D40"/>
    <mergeCell ref="E39:E40"/>
    <mergeCell ref="W10:W11"/>
    <mergeCell ref="A12:W12"/>
    <mergeCell ref="T39:T40"/>
    <mergeCell ref="D10:D11"/>
    <mergeCell ref="A1:W1"/>
    <mergeCell ref="A2:W2"/>
    <mergeCell ref="A3:W3"/>
    <mergeCell ref="A9:F9"/>
    <mergeCell ref="G9:Q9"/>
    <mergeCell ref="S9:W9"/>
    <mergeCell ref="E10:E11"/>
    <mergeCell ref="F10:F11"/>
    <mergeCell ref="G10:K10"/>
    <mergeCell ref="A35:W35"/>
    <mergeCell ref="A16:W16"/>
    <mergeCell ref="A10:A11"/>
    <mergeCell ref="B10:B11"/>
  </mergeCells>
  <conditionalFormatting sqref="G12:G20 I12:I20 K12:K20 M12:M20 O12:O20 Q12:Q20 G42:G45 I42:I45 K42:K45 M42:M45 O42:O45 Q42:Q45 G47:G55 I47:I55 K47:K55 M47:M55 O47:O55 Q47:Q55">
    <cfRule type="expression" dxfId="2" priority="811" stopIfTrue="1">
      <formula>H12="x"</formula>
    </cfRule>
    <cfRule type="expression" dxfId="1" priority="812" stopIfTrue="1">
      <formula>H12="o"</formula>
    </cfRule>
    <cfRule type="expression" dxfId="0" priority="813" stopIfTrue="1">
      <formula>H12="r"</formula>
    </cfRule>
  </conditionalFormatting>
  <pageMargins left="0" right="0" top="0.39374999999999999" bottom="0.39374999999999999" header="0.51180555555555551" footer="0.51180555555555551"/>
  <pageSetup paperSize="9" scale="5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ETL_võistluse_blankett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Karuke</dc:creator>
  <cp:lastModifiedBy>Kalev Kotto</cp:lastModifiedBy>
  <cp:lastPrinted>2024-05-18T13:33:47Z</cp:lastPrinted>
  <dcterms:created xsi:type="dcterms:W3CDTF">2023-05-15T07:17:53Z</dcterms:created>
  <dcterms:modified xsi:type="dcterms:W3CDTF">2024-05-19T18:07:49Z</dcterms:modified>
</cp:coreProperties>
</file>